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7140" activeTab="5"/>
  </bookViews>
  <sheets>
    <sheet name="名簿" sheetId="1" r:id="rId1"/>
    <sheet name="団体&amp;データ" sheetId="2" r:id="rId2"/>
    <sheet name="個人" sheetId="3" r:id="rId3"/>
    <sheet name="男子" sheetId="4" r:id="rId4"/>
    <sheet name="女子" sheetId="5" r:id="rId5"/>
    <sheet name="スコア表 " sheetId="6" r:id="rId6"/>
    <sheet name="スコア表結果" sheetId="7" r:id="rId7"/>
    <sheet name="Sheet7" sheetId="8" r:id="rId8"/>
  </sheets>
  <definedNames/>
  <calcPr fullCalcOnLoad="1"/>
</workbook>
</file>

<file path=xl/sharedStrings.xml><?xml version="1.0" encoding="utf-8"?>
<sst xmlns="http://schemas.openxmlformats.org/spreadsheetml/2006/main" count="413" uniqueCount="151">
  <si>
    <t>いきいきクラブ</t>
  </si>
  <si>
    <t>No</t>
  </si>
  <si>
    <t>指　名</t>
  </si>
  <si>
    <t>１ ラウンド</t>
  </si>
  <si>
    <t>２　ラウンド</t>
  </si>
  <si>
    <t>合　計</t>
  </si>
  <si>
    <t>得点</t>
  </si>
  <si>
    <t>１打</t>
  </si>
  <si>
    <t>２打</t>
  </si>
  <si>
    <t>上位４名の和</t>
  </si>
  <si>
    <t>No</t>
  </si>
  <si>
    <t>順位</t>
  </si>
  <si>
    <t>団体名</t>
  </si>
  <si>
    <t>いきいきクラブ</t>
  </si>
  <si>
    <t>名　簿</t>
  </si>
  <si>
    <t>男子</t>
  </si>
  <si>
    <t>女子</t>
  </si>
  <si>
    <t>氏　名</t>
  </si>
  <si>
    <t>順位</t>
  </si>
  <si>
    <t>チーム名</t>
  </si>
  <si>
    <t>No</t>
  </si>
  <si>
    <t>性別</t>
  </si>
  <si>
    <t>性　別</t>
  </si>
  <si>
    <t>男</t>
  </si>
  <si>
    <t>女</t>
  </si>
  <si>
    <t>2 ラ ウ ン ド</t>
  </si>
  <si>
    <t>1 ラ ウ ン ド</t>
  </si>
  <si>
    <t>坂 下 イ キ イ キ 俱 楽 部  杯</t>
  </si>
  <si>
    <t>準優勝</t>
  </si>
  <si>
    <t>氏　　名</t>
  </si>
  <si>
    <t xml:space="preserve">団体戦 </t>
  </si>
  <si>
    <t xml:space="preserve"> 個人戦</t>
  </si>
  <si>
    <t>優　勝</t>
  </si>
  <si>
    <t>３　位</t>
  </si>
  <si>
    <t>トビ 賞</t>
  </si>
  <si>
    <t>吉村　武夫</t>
  </si>
  <si>
    <t>松岡　貴子</t>
  </si>
  <si>
    <t>松井　むつみ</t>
  </si>
  <si>
    <t>都築　和子</t>
  </si>
  <si>
    <t>斉藤　和代</t>
  </si>
  <si>
    <t>かえで会</t>
  </si>
  <si>
    <t>吉村　豊</t>
  </si>
  <si>
    <t>越野　幹男</t>
  </si>
  <si>
    <t>鎌田　政子</t>
  </si>
  <si>
    <t>鎌田　洋子</t>
  </si>
  <si>
    <t>原　八重子</t>
  </si>
  <si>
    <t>相沢中の</t>
  </si>
  <si>
    <t>後藤　栄利</t>
  </si>
  <si>
    <t>上鐘グランドゴルフ同好会</t>
  </si>
  <si>
    <t>当日賞</t>
  </si>
  <si>
    <t>BB賞</t>
  </si>
  <si>
    <t>団体</t>
  </si>
  <si>
    <t>個人</t>
  </si>
  <si>
    <t>やさかイキイキ俱楽部  杯</t>
  </si>
  <si>
    <t>原　　漸</t>
  </si>
  <si>
    <t>原　　功一</t>
  </si>
  <si>
    <t>名和　幾代</t>
  </si>
  <si>
    <t>今井　美和</t>
  </si>
  <si>
    <t>合郷チーム</t>
  </si>
  <si>
    <t>小畑　幹子</t>
  </si>
  <si>
    <t>山内　一平</t>
  </si>
  <si>
    <t>古田　鉞治</t>
  </si>
  <si>
    <t>安江　節子</t>
  </si>
  <si>
    <t>原　つよみ</t>
  </si>
  <si>
    <t>上野外グループ</t>
  </si>
  <si>
    <t>原　立男</t>
  </si>
  <si>
    <t>森　征治</t>
  </si>
  <si>
    <t>加藤　純夫</t>
  </si>
  <si>
    <t>加藤　町子</t>
  </si>
  <si>
    <t>早川　幸子</t>
  </si>
  <si>
    <t>加藤　勝</t>
  </si>
  <si>
    <t>安江　恵美</t>
  </si>
  <si>
    <t>森　鈴江</t>
  </si>
  <si>
    <t>松井　敏明</t>
  </si>
  <si>
    <t>森　嘉之</t>
  </si>
  <si>
    <t>乙坂チーム</t>
  </si>
  <si>
    <t>原　亥留夫</t>
  </si>
  <si>
    <t>早川　峯夫</t>
  </si>
  <si>
    <t>林　和江</t>
  </si>
  <si>
    <t>原　美佐子</t>
  </si>
  <si>
    <t>楯　ふさ</t>
  </si>
  <si>
    <t>鎌田　安子</t>
  </si>
  <si>
    <t>あいざわ</t>
  </si>
  <si>
    <t>吉村　志げ</t>
  </si>
  <si>
    <t>あいざわ</t>
  </si>
  <si>
    <t>３位（165）</t>
  </si>
  <si>
    <t>２位（158）</t>
  </si>
  <si>
    <t>１位（147）</t>
  </si>
  <si>
    <t>３位</t>
  </si>
  <si>
    <t>敢闘賞</t>
  </si>
  <si>
    <t>２位</t>
  </si>
  <si>
    <t>B.B</t>
  </si>
  <si>
    <t>優勝</t>
  </si>
  <si>
    <t>吉村百合子</t>
  </si>
  <si>
    <t>上鐘チーム</t>
  </si>
  <si>
    <t>斉藤　実</t>
  </si>
  <si>
    <t>新谷　和夫</t>
  </si>
  <si>
    <t>吉村　荘六</t>
  </si>
  <si>
    <t>西尾　利男</t>
  </si>
  <si>
    <t>吉村　洋司</t>
  </si>
  <si>
    <t>吉村　信子</t>
  </si>
  <si>
    <t>原　美代子</t>
  </si>
  <si>
    <t>吉村　豊</t>
  </si>
  <si>
    <t>合郷</t>
  </si>
  <si>
    <t>加藤　純夫</t>
  </si>
  <si>
    <t>早川　峯夫</t>
  </si>
  <si>
    <t>小幡　幹子</t>
  </si>
  <si>
    <t>田口　智里</t>
  </si>
  <si>
    <t>田口　一夫</t>
  </si>
  <si>
    <t>上外・上野</t>
  </si>
  <si>
    <t>都築　和子</t>
  </si>
  <si>
    <t>松井むつみ</t>
  </si>
  <si>
    <t>森　　壽之</t>
  </si>
  <si>
    <t>男</t>
  </si>
  <si>
    <t>女</t>
  </si>
  <si>
    <t>原　　一己</t>
  </si>
  <si>
    <t>森　　征治</t>
  </si>
  <si>
    <t>古田さや子</t>
  </si>
  <si>
    <t>森　　鈴江</t>
  </si>
  <si>
    <t>安江由美子</t>
  </si>
  <si>
    <t>林　　笑子</t>
  </si>
  <si>
    <t>折井　昌平</t>
  </si>
  <si>
    <t>山内　將隆</t>
  </si>
  <si>
    <t>長瀬　昌彦</t>
  </si>
  <si>
    <t>イキイキ</t>
  </si>
  <si>
    <t>あいざわ</t>
  </si>
  <si>
    <t>市脇・島﨑</t>
  </si>
  <si>
    <t>西尾　広人</t>
  </si>
  <si>
    <t>吉村　冴子</t>
  </si>
  <si>
    <t>林　　直一</t>
  </si>
  <si>
    <t>吉村　治</t>
  </si>
  <si>
    <t>敢闘賞</t>
  </si>
  <si>
    <t>BB 賞</t>
  </si>
  <si>
    <t>西尾　嘉紘</t>
  </si>
  <si>
    <t>下中老壮会</t>
  </si>
  <si>
    <t>牛山　義幸</t>
  </si>
  <si>
    <t>林　勇夫</t>
  </si>
  <si>
    <t>優勝</t>
  </si>
  <si>
    <t>団体優勝</t>
  </si>
  <si>
    <t>個人優勝</t>
  </si>
  <si>
    <t>小幡　晋</t>
  </si>
  <si>
    <t>早川喜久子</t>
  </si>
  <si>
    <t>原　照代</t>
  </si>
  <si>
    <t>原八重子</t>
  </si>
  <si>
    <t>加藤純夫</t>
  </si>
  <si>
    <t>吉村荘六</t>
  </si>
  <si>
    <t>準優勝</t>
  </si>
  <si>
    <t>安江節子</t>
  </si>
  <si>
    <t>１４６       準優勝</t>
  </si>
  <si>
    <t>１５３        ３位</t>
  </si>
  <si>
    <t>１４５        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</si>
</sst>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5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vertical="center" textRotation="255"/>
    </xf>
    <xf numFmtId="5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5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G32" sqref="G32"/>
    </sheetView>
  </sheetViews>
  <sheetFormatPr defaultColWidth="9.00390625" defaultRowHeight="13.5"/>
  <cols>
    <col min="1" max="1" width="5.875" style="0" customWidth="1"/>
    <col min="2" max="2" width="4.125" style="0" customWidth="1"/>
    <col min="3" max="3" width="11.625" style="0" bestFit="1" customWidth="1"/>
    <col min="4" max="4" width="5.125" style="0" customWidth="1"/>
    <col min="5" max="5" width="4.25390625" style="0" customWidth="1"/>
  </cols>
  <sheetData>
    <row r="1" ht="13.5">
      <c r="B1" t="s">
        <v>0</v>
      </c>
    </row>
    <row r="2" spans="2:3" ht="13.5">
      <c r="B2" s="72" t="s">
        <v>14</v>
      </c>
      <c r="C2" s="72"/>
    </row>
    <row r="3" spans="2:3" ht="13.5">
      <c r="B3" s="73"/>
      <c r="C3" s="73"/>
    </row>
    <row r="4" spans="1:5" ht="13.5">
      <c r="A4" s="77" t="s">
        <v>12</v>
      </c>
      <c r="B4" s="74" t="s">
        <v>1</v>
      </c>
      <c r="C4" s="74" t="s">
        <v>29</v>
      </c>
      <c r="D4" s="74" t="s">
        <v>21</v>
      </c>
      <c r="E4" s="5"/>
    </row>
    <row r="5" spans="1:5" ht="13.5">
      <c r="A5" s="77"/>
      <c r="B5" s="75"/>
      <c r="C5" s="75"/>
      <c r="D5" s="75"/>
      <c r="E5" s="5"/>
    </row>
    <row r="6" spans="1:5" ht="14.25" thickBot="1">
      <c r="A6" s="77"/>
      <c r="B6" s="76"/>
      <c r="C6" s="76"/>
      <c r="D6" s="76"/>
      <c r="E6" s="5"/>
    </row>
    <row r="7" spans="1:5" ht="13.5" customHeight="1">
      <c r="A7" s="81" t="s">
        <v>58</v>
      </c>
      <c r="B7" s="13">
        <v>1</v>
      </c>
      <c r="C7" s="13" t="s">
        <v>76</v>
      </c>
      <c r="D7" s="30" t="s">
        <v>23</v>
      </c>
      <c r="E7" s="5"/>
    </row>
    <row r="8" spans="1:5" ht="13.5">
      <c r="A8" s="82"/>
      <c r="B8" s="12">
        <v>2</v>
      </c>
      <c r="C8" s="12" t="s">
        <v>54</v>
      </c>
      <c r="D8" s="17" t="s">
        <v>23</v>
      </c>
      <c r="E8" s="5"/>
    </row>
    <row r="9" spans="1:5" ht="13.5">
      <c r="A9" s="82"/>
      <c r="B9" s="12">
        <v>3</v>
      </c>
      <c r="C9" s="12" t="s">
        <v>41</v>
      </c>
      <c r="D9" s="17" t="s">
        <v>23</v>
      </c>
      <c r="E9" s="5"/>
    </row>
    <row r="10" spans="1:5" ht="13.5">
      <c r="A10" s="82"/>
      <c r="B10" s="12">
        <v>4</v>
      </c>
      <c r="C10" s="12" t="s">
        <v>42</v>
      </c>
      <c r="D10" s="17" t="s">
        <v>23</v>
      </c>
      <c r="E10" s="5"/>
    </row>
    <row r="11" spans="1:5" ht="13.5">
      <c r="A11" s="82"/>
      <c r="B11" s="12">
        <v>5</v>
      </c>
      <c r="C11" s="12" t="s">
        <v>55</v>
      </c>
      <c r="D11" s="17" t="s">
        <v>23</v>
      </c>
      <c r="E11" s="5"/>
    </row>
    <row r="12" spans="1:5" ht="13.5">
      <c r="A12" s="82"/>
      <c r="B12" s="12">
        <v>6</v>
      </c>
      <c r="C12" s="12" t="s">
        <v>43</v>
      </c>
      <c r="D12" s="17" t="s">
        <v>24</v>
      </c>
      <c r="E12" s="5"/>
    </row>
    <row r="13" spans="1:5" ht="13.5" customHeight="1">
      <c r="A13" s="82"/>
      <c r="B13" s="13">
        <v>7</v>
      </c>
      <c r="C13" s="13" t="s">
        <v>56</v>
      </c>
      <c r="D13" s="4" t="s">
        <v>24</v>
      </c>
      <c r="E13" s="5"/>
    </row>
    <row r="14" spans="1:5" ht="13.5">
      <c r="A14" s="82"/>
      <c r="B14" s="12">
        <v>8</v>
      </c>
      <c r="C14" s="12" t="s">
        <v>57</v>
      </c>
      <c r="D14" s="17" t="s">
        <v>24</v>
      </c>
      <c r="E14" s="5"/>
    </row>
    <row r="15" spans="1:5" ht="13.5">
      <c r="A15" s="82"/>
      <c r="B15" s="12">
        <v>9</v>
      </c>
      <c r="C15" s="12" t="s">
        <v>44</v>
      </c>
      <c r="D15" s="17" t="s">
        <v>24</v>
      </c>
      <c r="E15" s="5"/>
    </row>
    <row r="16" spans="1:5" ht="14.25" thickBot="1">
      <c r="A16" s="83"/>
      <c r="B16" s="47">
        <v>10</v>
      </c>
      <c r="C16" s="46" t="s">
        <v>45</v>
      </c>
      <c r="D16" s="45" t="s">
        <v>24</v>
      </c>
      <c r="E16" s="5"/>
    </row>
    <row r="17" spans="1:5" ht="13.5" customHeight="1">
      <c r="A17" s="84" t="s">
        <v>40</v>
      </c>
      <c r="B17" s="37">
        <v>11</v>
      </c>
      <c r="C17" s="13" t="s">
        <v>39</v>
      </c>
      <c r="D17" s="30" t="s">
        <v>24</v>
      </c>
      <c r="E17" s="11"/>
    </row>
    <row r="18" spans="1:5" ht="13.5">
      <c r="A18" s="82"/>
      <c r="B18" s="36">
        <v>12</v>
      </c>
      <c r="C18" s="12" t="s">
        <v>36</v>
      </c>
      <c r="D18" s="17" t="s">
        <v>24</v>
      </c>
      <c r="E18" s="11"/>
    </row>
    <row r="19" spans="1:5" ht="13.5">
      <c r="A19" s="82"/>
      <c r="B19" s="36">
        <v>13</v>
      </c>
      <c r="C19" s="12" t="s">
        <v>38</v>
      </c>
      <c r="D19" s="17" t="s">
        <v>24</v>
      </c>
      <c r="E19" s="11"/>
    </row>
    <row r="20" spans="1:5" ht="13.5">
      <c r="A20" s="82"/>
      <c r="B20" s="36">
        <v>14</v>
      </c>
      <c r="C20" s="12" t="s">
        <v>37</v>
      </c>
      <c r="D20" s="17" t="s">
        <v>24</v>
      </c>
      <c r="E20" s="11"/>
    </row>
    <row r="21" spans="1:5" ht="13.5">
      <c r="A21" s="82"/>
      <c r="B21" s="12">
        <v>15</v>
      </c>
      <c r="C21" s="12" t="s">
        <v>35</v>
      </c>
      <c r="D21" s="17" t="s">
        <v>23</v>
      </c>
      <c r="E21" s="11"/>
    </row>
    <row r="22" spans="1:5" ht="13.5" customHeight="1" thickBot="1">
      <c r="A22" s="83"/>
      <c r="B22" s="59">
        <v>16</v>
      </c>
      <c r="C22" s="31" t="s">
        <v>47</v>
      </c>
      <c r="D22" s="50" t="s">
        <v>23</v>
      </c>
      <c r="E22" s="11"/>
    </row>
    <row r="23" spans="1:5" ht="13.5">
      <c r="A23" s="78" t="s">
        <v>64</v>
      </c>
      <c r="B23" s="37">
        <v>17</v>
      </c>
      <c r="C23" s="13" t="s">
        <v>59</v>
      </c>
      <c r="D23" s="26" t="s">
        <v>24</v>
      </c>
      <c r="E23" s="11"/>
    </row>
    <row r="24" spans="1:5" ht="13.5">
      <c r="A24" s="79"/>
      <c r="B24" s="36">
        <v>18</v>
      </c>
      <c r="C24" s="12" t="s">
        <v>60</v>
      </c>
      <c r="D24" s="27" t="s">
        <v>23</v>
      </c>
      <c r="E24" s="11"/>
    </row>
    <row r="25" spans="1:5" ht="13.5">
      <c r="A25" s="79"/>
      <c r="B25" s="36">
        <v>19</v>
      </c>
      <c r="C25" s="12" t="s">
        <v>61</v>
      </c>
      <c r="D25" s="27" t="s">
        <v>23</v>
      </c>
      <c r="E25" s="11"/>
    </row>
    <row r="26" spans="1:5" ht="13.5">
      <c r="A26" s="79"/>
      <c r="B26" s="36">
        <v>20</v>
      </c>
      <c r="C26" s="12" t="s">
        <v>62</v>
      </c>
      <c r="D26" s="27" t="s">
        <v>24</v>
      </c>
      <c r="E26" s="5"/>
    </row>
    <row r="27" spans="1:5" ht="13.5" customHeight="1">
      <c r="A27" s="79"/>
      <c r="B27" s="37">
        <v>21</v>
      </c>
      <c r="C27" s="13" t="s">
        <v>63</v>
      </c>
      <c r="D27" s="27" t="s">
        <v>24</v>
      </c>
      <c r="E27" s="11"/>
    </row>
    <row r="28" spans="1:5" ht="14.25" thickBot="1">
      <c r="A28" s="80"/>
      <c r="B28" s="47">
        <v>22</v>
      </c>
      <c r="C28" s="46" t="s">
        <v>93</v>
      </c>
      <c r="D28" s="50" t="s">
        <v>24</v>
      </c>
      <c r="E28" s="11"/>
    </row>
    <row r="29" spans="1:5" ht="13.5">
      <c r="A29" s="84" t="s">
        <v>75</v>
      </c>
      <c r="B29" s="37">
        <v>23</v>
      </c>
      <c r="C29" s="25" t="s">
        <v>65</v>
      </c>
      <c r="D29" s="26" t="s">
        <v>23</v>
      </c>
      <c r="E29" s="11"/>
    </row>
    <row r="30" spans="1:5" ht="13.5">
      <c r="A30" s="82"/>
      <c r="B30" s="36">
        <v>24</v>
      </c>
      <c r="C30" s="12" t="s">
        <v>66</v>
      </c>
      <c r="D30" s="27" t="s">
        <v>23</v>
      </c>
      <c r="E30" s="11"/>
    </row>
    <row r="31" spans="1:5" ht="13.5">
      <c r="A31" s="82"/>
      <c r="B31" s="12">
        <v>25</v>
      </c>
      <c r="C31" s="12" t="s">
        <v>67</v>
      </c>
      <c r="D31" s="27" t="s">
        <v>23</v>
      </c>
      <c r="E31" s="11"/>
    </row>
    <row r="32" spans="1:5" ht="13.5" customHeight="1">
      <c r="A32" s="82"/>
      <c r="B32" s="37">
        <v>26</v>
      </c>
      <c r="C32" s="13" t="s">
        <v>68</v>
      </c>
      <c r="D32" s="26" t="s">
        <v>24</v>
      </c>
      <c r="E32" s="11"/>
    </row>
    <row r="33" spans="1:5" ht="13.5">
      <c r="A33" s="82"/>
      <c r="B33" s="36">
        <v>27</v>
      </c>
      <c r="C33" s="12" t="s">
        <v>77</v>
      </c>
      <c r="D33" s="27" t="s">
        <v>23</v>
      </c>
      <c r="E33" s="11"/>
    </row>
    <row r="34" spans="1:4" ht="13.5">
      <c r="A34" s="82"/>
      <c r="B34" s="36">
        <v>28</v>
      </c>
      <c r="C34" s="12" t="s">
        <v>69</v>
      </c>
      <c r="D34" s="27" t="s">
        <v>24</v>
      </c>
    </row>
    <row r="35" spans="1:4" ht="13.5">
      <c r="A35" s="82"/>
      <c r="B35" s="36">
        <v>29</v>
      </c>
      <c r="C35" s="12" t="s">
        <v>83</v>
      </c>
      <c r="D35" s="27" t="s">
        <v>24</v>
      </c>
    </row>
    <row r="36" spans="1:4" ht="13.5">
      <c r="A36" s="82"/>
      <c r="B36" s="36">
        <v>30</v>
      </c>
      <c r="C36" s="12" t="s">
        <v>70</v>
      </c>
      <c r="D36" s="27" t="s">
        <v>23</v>
      </c>
    </row>
    <row r="37" spans="1:4" ht="13.5">
      <c r="A37" s="82"/>
      <c r="B37" s="36">
        <v>31</v>
      </c>
      <c r="C37" s="12" t="s">
        <v>71</v>
      </c>
      <c r="D37" s="27" t="s">
        <v>24</v>
      </c>
    </row>
    <row r="38" spans="1:4" ht="13.5">
      <c r="A38" s="82"/>
      <c r="B38" s="36">
        <v>32</v>
      </c>
      <c r="C38" s="12" t="s">
        <v>72</v>
      </c>
      <c r="D38" s="27" t="s">
        <v>24</v>
      </c>
    </row>
    <row r="39" spans="1:4" ht="13.5">
      <c r="A39" s="82"/>
      <c r="B39" s="36">
        <v>33</v>
      </c>
      <c r="C39" s="12" t="s">
        <v>73</v>
      </c>
      <c r="D39" s="27" t="s">
        <v>23</v>
      </c>
    </row>
    <row r="40" spans="1:4" ht="14.25" thickBot="1">
      <c r="A40" s="83"/>
      <c r="B40" s="47">
        <v>34</v>
      </c>
      <c r="C40" s="46" t="s">
        <v>74</v>
      </c>
      <c r="D40" s="50" t="s">
        <v>23</v>
      </c>
    </row>
    <row r="41" spans="1:4" ht="13.5">
      <c r="A41" s="84" t="s">
        <v>82</v>
      </c>
      <c r="B41" s="37">
        <v>35</v>
      </c>
      <c r="C41" s="13" t="s">
        <v>78</v>
      </c>
      <c r="D41" s="26" t="s">
        <v>24</v>
      </c>
    </row>
    <row r="42" spans="1:4" ht="13.5">
      <c r="A42" s="82"/>
      <c r="B42" s="12">
        <v>36</v>
      </c>
      <c r="C42" s="12" t="s">
        <v>79</v>
      </c>
      <c r="D42" s="27" t="s">
        <v>24</v>
      </c>
    </row>
    <row r="43" spans="1:4" ht="13.5">
      <c r="A43" s="82"/>
      <c r="B43" s="37">
        <v>37</v>
      </c>
      <c r="C43" s="12" t="s">
        <v>80</v>
      </c>
      <c r="D43" s="27" t="s">
        <v>24</v>
      </c>
    </row>
    <row r="44" spans="1:4" ht="14.25" thickBot="1">
      <c r="A44" s="83"/>
      <c r="B44" s="47">
        <v>38</v>
      </c>
      <c r="C44" s="46" t="s">
        <v>81</v>
      </c>
      <c r="D44" s="50" t="s">
        <v>24</v>
      </c>
    </row>
    <row r="45" spans="1:4" ht="13.5">
      <c r="A45" s="58"/>
      <c r="B45" s="37">
        <v>39</v>
      </c>
      <c r="C45" s="13"/>
      <c r="D45" s="26" t="s">
        <v>24</v>
      </c>
    </row>
    <row r="46" spans="1:4" ht="13.5">
      <c r="A46" s="58"/>
      <c r="B46" s="36">
        <v>40</v>
      </c>
      <c r="C46" s="12"/>
      <c r="D46" s="27" t="s">
        <v>24</v>
      </c>
    </row>
    <row r="47" spans="1:4" ht="13.5">
      <c r="A47" s="58"/>
      <c r="B47" s="36">
        <v>41</v>
      </c>
      <c r="C47" s="12"/>
      <c r="D47" s="27" t="s">
        <v>24</v>
      </c>
    </row>
    <row r="48" spans="1:4" ht="13.5">
      <c r="A48" s="58"/>
      <c r="B48" s="36">
        <v>42</v>
      </c>
      <c r="C48" s="12"/>
      <c r="D48" s="27" t="s">
        <v>24</v>
      </c>
    </row>
    <row r="49" spans="1:4" ht="13.5">
      <c r="A49" s="58"/>
      <c r="B49" s="36">
        <v>43</v>
      </c>
      <c r="C49" s="12"/>
      <c r="D49" s="27" t="s">
        <v>23</v>
      </c>
    </row>
    <row r="50" spans="1:4" ht="14.25" thickBot="1">
      <c r="A50" s="62"/>
      <c r="B50" s="47">
        <v>44</v>
      </c>
      <c r="C50" s="46"/>
      <c r="D50" s="50" t="s">
        <v>24</v>
      </c>
    </row>
    <row r="51" spans="1:4" ht="13.5">
      <c r="A51" s="78"/>
      <c r="B51" s="48">
        <v>45</v>
      </c>
      <c r="C51" s="25"/>
      <c r="D51" s="49" t="s">
        <v>23</v>
      </c>
    </row>
    <row r="52" spans="1:4" ht="13.5">
      <c r="A52" s="79"/>
      <c r="B52" s="36">
        <v>46</v>
      </c>
      <c r="C52" s="12"/>
      <c r="D52" s="27" t="s">
        <v>23</v>
      </c>
    </row>
    <row r="53" spans="1:4" ht="13.5">
      <c r="A53" s="79"/>
      <c r="B53" s="36">
        <v>47</v>
      </c>
      <c r="C53" s="12"/>
      <c r="D53" s="27" t="s">
        <v>23</v>
      </c>
    </row>
    <row r="54" spans="1:4" ht="13.5">
      <c r="A54" s="79"/>
      <c r="B54" s="36">
        <v>48</v>
      </c>
      <c r="C54" s="12"/>
      <c r="D54" s="27" t="s">
        <v>23</v>
      </c>
    </row>
    <row r="55" spans="1:4" ht="13.5">
      <c r="A55" s="79"/>
      <c r="B55" s="36">
        <v>49</v>
      </c>
      <c r="C55" s="12"/>
      <c r="D55" s="27" t="s">
        <v>23</v>
      </c>
    </row>
    <row r="56" spans="1:4" ht="13.5">
      <c r="A56" s="79"/>
      <c r="B56" s="36">
        <v>50</v>
      </c>
      <c r="C56" s="12"/>
      <c r="D56" s="27" t="s">
        <v>23</v>
      </c>
    </row>
    <row r="57" spans="1:4" ht="13.5">
      <c r="A57" s="79"/>
      <c r="B57" s="36">
        <v>51</v>
      </c>
      <c r="C57" s="12"/>
      <c r="D57" s="27" t="s">
        <v>24</v>
      </c>
    </row>
    <row r="58" spans="1:4" ht="13.5">
      <c r="A58" s="79"/>
      <c r="B58" s="36">
        <v>52</v>
      </c>
      <c r="C58" s="12"/>
      <c r="D58" s="27" t="s">
        <v>23</v>
      </c>
    </row>
    <row r="59" spans="1:4" ht="13.5">
      <c r="A59" s="79"/>
      <c r="B59" s="36">
        <v>53</v>
      </c>
      <c r="C59" s="12"/>
      <c r="D59" s="27" t="s">
        <v>23</v>
      </c>
    </row>
    <row r="60" spans="1:4" ht="14.25" thickBot="1">
      <c r="A60" s="80"/>
      <c r="B60" s="47">
        <v>54</v>
      </c>
      <c r="C60" s="46"/>
      <c r="D60" s="50" t="s">
        <v>24</v>
      </c>
    </row>
    <row r="61" spans="1:4" ht="13.5">
      <c r="A61" s="53"/>
      <c r="B61" s="37">
        <v>55</v>
      </c>
      <c r="C61" s="13"/>
      <c r="D61" s="26"/>
    </row>
    <row r="62" spans="1:4" ht="13.5">
      <c r="A62" s="51"/>
      <c r="B62" s="36">
        <v>56</v>
      </c>
      <c r="C62" s="12"/>
      <c r="D62" s="27"/>
    </row>
    <row r="63" spans="1:4" ht="13.5">
      <c r="A63" s="51"/>
      <c r="B63" s="36">
        <v>57</v>
      </c>
      <c r="C63" s="12"/>
      <c r="D63" s="27"/>
    </row>
    <row r="64" spans="1:4" ht="13.5">
      <c r="A64" s="51"/>
      <c r="B64" s="36">
        <v>58</v>
      </c>
      <c r="C64" s="12"/>
      <c r="D64" s="27"/>
    </row>
    <row r="65" spans="1:4" ht="13.5">
      <c r="A65" s="51"/>
      <c r="B65" s="36">
        <v>59</v>
      </c>
      <c r="C65" s="12"/>
      <c r="D65" s="27"/>
    </row>
    <row r="66" spans="1:4" ht="13.5">
      <c r="A66" s="51"/>
      <c r="B66" s="36">
        <v>60</v>
      </c>
      <c r="C66" s="12"/>
      <c r="D66" s="27"/>
    </row>
    <row r="67" spans="1:4" ht="13.5">
      <c r="A67" s="51"/>
      <c r="B67" s="36">
        <v>61</v>
      </c>
      <c r="C67" s="12"/>
      <c r="D67" s="27"/>
    </row>
    <row r="68" spans="1:4" ht="13.5">
      <c r="A68" s="51"/>
      <c r="B68" s="36">
        <v>62</v>
      </c>
      <c r="C68" s="12"/>
      <c r="D68" s="27"/>
    </row>
    <row r="69" spans="1:4" ht="13.5">
      <c r="A69" s="51"/>
      <c r="B69" s="36">
        <v>63</v>
      </c>
      <c r="C69" s="12"/>
      <c r="D69" s="27"/>
    </row>
    <row r="70" spans="1:4" ht="13.5">
      <c r="A70" s="51"/>
      <c r="B70" s="36">
        <v>64</v>
      </c>
      <c r="C70" s="12"/>
      <c r="D70" s="27"/>
    </row>
  </sheetData>
  <sheetProtection/>
  <mergeCells count="11">
    <mergeCell ref="A41:A44"/>
    <mergeCell ref="A51:A60"/>
    <mergeCell ref="A29:A40"/>
    <mergeCell ref="B2:C3"/>
    <mergeCell ref="B4:B6"/>
    <mergeCell ref="C4:C6"/>
    <mergeCell ref="A4:A6"/>
    <mergeCell ref="A23:A28"/>
    <mergeCell ref="D4:D6"/>
    <mergeCell ref="A7:A16"/>
    <mergeCell ref="A17:A2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C7" sqref="C7"/>
    </sheetView>
  </sheetViews>
  <sheetFormatPr defaultColWidth="9.00390625" defaultRowHeight="13.5"/>
  <cols>
    <col min="2" max="2" width="4.125" style="0" customWidth="1"/>
    <col min="3" max="3" width="11.625" style="0" bestFit="1" customWidth="1"/>
    <col min="4" max="4" width="5.125" style="0" customWidth="1"/>
    <col min="5" max="5" width="4.50390625" style="0" customWidth="1"/>
    <col min="6" max="6" width="3.75390625" style="0" customWidth="1"/>
    <col min="7" max="7" width="4.625" style="0" customWidth="1"/>
    <col min="8" max="8" width="4.00390625" style="0" customWidth="1"/>
    <col min="9" max="9" width="4.25390625" style="0" customWidth="1"/>
    <col min="10" max="10" width="4.875" style="0" customWidth="1"/>
    <col min="11" max="11" width="5.00390625" style="0" customWidth="1"/>
    <col min="12" max="12" width="4.625" style="0" customWidth="1"/>
    <col min="13" max="13" width="5.625" style="0" customWidth="1"/>
    <col min="14" max="14" width="3.375" style="0" bestFit="1" customWidth="1"/>
    <col min="15" max="15" width="12.375" style="0" bestFit="1" customWidth="1"/>
  </cols>
  <sheetData>
    <row r="1" spans="2:6" ht="13.5">
      <c r="B1" t="s">
        <v>13</v>
      </c>
      <c r="F1" s="1"/>
    </row>
    <row r="2" ht="13.5">
      <c r="B2" t="s">
        <v>30</v>
      </c>
    </row>
    <row r="3" ht="13.5">
      <c r="M3" s="2"/>
    </row>
    <row r="4" spans="1:13" ht="13.5">
      <c r="A4" s="74" t="s">
        <v>12</v>
      </c>
      <c r="B4" s="74" t="s">
        <v>1</v>
      </c>
      <c r="C4" s="74" t="s">
        <v>29</v>
      </c>
      <c r="D4" s="86" t="s">
        <v>3</v>
      </c>
      <c r="E4" s="86"/>
      <c r="F4" s="86"/>
      <c r="G4" s="88" t="s">
        <v>4</v>
      </c>
      <c r="H4" s="86"/>
      <c r="I4" s="89"/>
      <c r="J4" s="88" t="s">
        <v>5</v>
      </c>
      <c r="K4" s="86"/>
      <c r="L4" s="86"/>
      <c r="M4" s="74" t="s">
        <v>5</v>
      </c>
    </row>
    <row r="5" spans="1:13" ht="13.5">
      <c r="A5" s="75"/>
      <c r="B5" s="75"/>
      <c r="C5" s="75"/>
      <c r="D5" s="87"/>
      <c r="E5" s="87"/>
      <c r="F5" s="87"/>
      <c r="G5" s="90"/>
      <c r="H5" s="87"/>
      <c r="I5" s="91"/>
      <c r="J5" s="90"/>
      <c r="K5" s="87"/>
      <c r="L5" s="87"/>
      <c r="M5" s="75"/>
    </row>
    <row r="6" spans="1:15" ht="14.25" thickBot="1">
      <c r="A6" s="85"/>
      <c r="B6" s="75"/>
      <c r="C6" s="76"/>
      <c r="D6" s="22" t="s">
        <v>6</v>
      </c>
      <c r="E6" s="20" t="s">
        <v>7</v>
      </c>
      <c r="F6" s="23" t="s">
        <v>8</v>
      </c>
      <c r="G6" s="21" t="s">
        <v>6</v>
      </c>
      <c r="H6" s="20" t="s">
        <v>7</v>
      </c>
      <c r="I6" s="23" t="s">
        <v>8</v>
      </c>
      <c r="J6" s="21" t="s">
        <v>6</v>
      </c>
      <c r="K6" s="20" t="s">
        <v>7</v>
      </c>
      <c r="L6" s="24" t="s">
        <v>8</v>
      </c>
      <c r="M6" s="76"/>
      <c r="N6" s="19"/>
      <c r="O6" s="18"/>
    </row>
    <row r="7" spans="2:15" ht="13.5" customHeight="1">
      <c r="B7" s="12"/>
      <c r="C7" s="12">
        <f>IF(B7="","",VLOOKUP(B7,'名簿'!B:C,2,B7='名簿'!B:B))</f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f aca="true" t="shared" si="0" ref="J7:J12">D7-E7*3+G7-H7*3</f>
        <v>-16</v>
      </c>
      <c r="K7" s="13">
        <f>E7+I7</f>
        <v>8</v>
      </c>
      <c r="L7" s="13">
        <f aca="true" t="shared" si="1" ref="L7:L12">F7+I7</f>
        <v>9</v>
      </c>
      <c r="M7" s="13">
        <f aca="true" t="shared" si="2" ref="M7:M25">J7</f>
        <v>-16</v>
      </c>
      <c r="N7" s="10">
        <f>SUM(M7:M10)</f>
        <v>-16</v>
      </c>
      <c r="O7" s="11" t="s">
        <v>9</v>
      </c>
    </row>
    <row r="8" spans="2:14" ht="13.5">
      <c r="B8" s="12"/>
      <c r="C8" s="12">
        <f>IF(B8="","",VLOOKUP(B8,'名簿'!B:C,2,B8='名簿'!B:B))</f>
      </c>
      <c r="D8" s="12"/>
      <c r="E8" s="12"/>
      <c r="F8" s="12"/>
      <c r="G8" s="12"/>
      <c r="H8" s="12"/>
      <c r="I8" s="12"/>
      <c r="J8" s="12">
        <f t="shared" si="0"/>
        <v>0</v>
      </c>
      <c r="K8" s="12">
        <f>E8+H8</f>
        <v>0</v>
      </c>
      <c r="L8" s="12">
        <f t="shared" si="1"/>
        <v>0</v>
      </c>
      <c r="M8" s="12">
        <f t="shared" si="2"/>
        <v>0</v>
      </c>
      <c r="N8" s="14"/>
    </row>
    <row r="9" spans="2:14" ht="13.5">
      <c r="B9" s="12"/>
      <c r="C9" s="12">
        <f>IF(B9="","",VLOOKUP(B9,'名簿'!B:C,2,B9='名簿'!B:B))</f>
      </c>
      <c r="D9" s="12"/>
      <c r="E9" s="12"/>
      <c r="F9" s="12"/>
      <c r="G9" s="12"/>
      <c r="H9" s="12"/>
      <c r="I9" s="12"/>
      <c r="J9" s="12">
        <f t="shared" si="0"/>
        <v>0</v>
      </c>
      <c r="K9" s="12">
        <f>E9+I9</f>
        <v>0</v>
      </c>
      <c r="L9" s="12">
        <f t="shared" si="1"/>
        <v>0</v>
      </c>
      <c r="M9" s="12">
        <f t="shared" si="2"/>
        <v>0</v>
      </c>
      <c r="N9" s="14"/>
    </row>
    <row r="10" spans="2:13" ht="13.5">
      <c r="B10" s="12"/>
      <c r="C10" s="12">
        <f>IF(B10="","",VLOOKUP(B10,'名簿'!B:C,2,B10='名簿'!B:B))</f>
      </c>
      <c r="D10" s="12"/>
      <c r="E10" s="12"/>
      <c r="F10" s="12"/>
      <c r="G10" s="12"/>
      <c r="H10" s="12"/>
      <c r="I10" s="12"/>
      <c r="J10" s="12">
        <f t="shared" si="0"/>
        <v>0</v>
      </c>
      <c r="K10" s="12">
        <f>E10+I10</f>
        <v>0</v>
      </c>
      <c r="L10" s="12">
        <f t="shared" si="1"/>
        <v>0</v>
      </c>
      <c r="M10" s="12">
        <f t="shared" si="2"/>
        <v>0</v>
      </c>
    </row>
    <row r="11" spans="2:13" ht="13.5">
      <c r="B11" s="12"/>
      <c r="C11" s="12">
        <f>IF(B11="","",VLOOKUP(B11,'名簿'!B:C,2,B11='名簿'!B:B))</f>
      </c>
      <c r="D11" s="12"/>
      <c r="E11" s="12"/>
      <c r="F11" s="12"/>
      <c r="G11" s="12"/>
      <c r="H11" s="12"/>
      <c r="I11" s="12"/>
      <c r="J11" s="12">
        <f t="shared" si="0"/>
        <v>0</v>
      </c>
      <c r="K11" s="12">
        <f>E11+I11</f>
        <v>0</v>
      </c>
      <c r="L11" s="12">
        <f t="shared" si="1"/>
        <v>0</v>
      </c>
      <c r="M11" s="12">
        <f t="shared" si="2"/>
        <v>0</v>
      </c>
    </row>
    <row r="12" spans="2:13" ht="13.5">
      <c r="B12" s="12"/>
      <c r="C12" s="12">
        <f>IF(B12="","",VLOOKUP(B12,'名簿'!B:C,2,B12='名簿'!B:B))</f>
      </c>
      <c r="D12" s="12"/>
      <c r="E12" s="12"/>
      <c r="F12" s="12"/>
      <c r="G12" s="12"/>
      <c r="H12" s="12"/>
      <c r="I12" s="12"/>
      <c r="J12" s="12">
        <f t="shared" si="0"/>
        <v>0</v>
      </c>
      <c r="K12" s="12">
        <f>E12+I12</f>
        <v>0</v>
      </c>
      <c r="L12" s="12">
        <f t="shared" si="1"/>
        <v>0</v>
      </c>
      <c r="M12" s="12">
        <f t="shared" si="2"/>
        <v>0</v>
      </c>
    </row>
    <row r="13" spans="2:15" ht="13.5">
      <c r="B13" s="12"/>
      <c r="C13" s="12">
        <f>IF(B13="","",VLOOKUP(B13,'名簿'!B:C,2,B13='名簿'!B:B))</f>
      </c>
      <c r="D13" s="12"/>
      <c r="E13" s="12"/>
      <c r="F13" s="12"/>
      <c r="G13" s="12"/>
      <c r="H13" s="12"/>
      <c r="I13" s="12"/>
      <c r="J13" s="12">
        <f aca="true" t="shared" si="3" ref="J13:J25">D13-E13*3+G13-H13*3</f>
        <v>0</v>
      </c>
      <c r="K13" s="12">
        <f aca="true" t="shared" si="4" ref="K13:K25">E13+I13</f>
        <v>0</v>
      </c>
      <c r="L13" s="12">
        <f aca="true" t="shared" si="5" ref="L13:L25">F13+I13</f>
        <v>0</v>
      </c>
      <c r="M13" s="12">
        <f t="shared" si="2"/>
        <v>0</v>
      </c>
      <c r="N13" s="10">
        <f>SUM(M13:M16)</f>
        <v>0</v>
      </c>
      <c r="O13" s="11" t="s">
        <v>9</v>
      </c>
    </row>
    <row r="14" spans="2:13" ht="13.5">
      <c r="B14" s="12"/>
      <c r="C14" s="12">
        <f>IF(B14="","",VLOOKUP(B14,'名簿'!B:C,2,B14='名簿'!B:B))</f>
      </c>
      <c r="D14" s="12"/>
      <c r="E14" s="12"/>
      <c r="F14" s="12"/>
      <c r="G14" s="12"/>
      <c r="H14" s="12"/>
      <c r="I14" s="12"/>
      <c r="J14" s="12">
        <f t="shared" si="3"/>
        <v>0</v>
      </c>
      <c r="K14" s="12">
        <f t="shared" si="4"/>
        <v>0</v>
      </c>
      <c r="L14" s="12">
        <f t="shared" si="5"/>
        <v>0</v>
      </c>
      <c r="M14" s="12">
        <f t="shared" si="2"/>
        <v>0</v>
      </c>
    </row>
    <row r="15" spans="2:13" ht="13.5">
      <c r="B15" s="12"/>
      <c r="C15" s="12">
        <f>IF(B15="","",VLOOKUP(B15,'名簿'!B:C,2,B15='名簿'!B:B))</f>
      </c>
      <c r="D15" s="12"/>
      <c r="E15" s="12"/>
      <c r="F15" s="12"/>
      <c r="G15" s="12"/>
      <c r="H15" s="12"/>
      <c r="I15" s="12"/>
      <c r="J15" s="12">
        <f t="shared" si="3"/>
        <v>0</v>
      </c>
      <c r="K15" s="12">
        <f t="shared" si="4"/>
        <v>0</v>
      </c>
      <c r="L15" s="12">
        <f t="shared" si="5"/>
        <v>0</v>
      </c>
      <c r="M15" s="12">
        <f t="shared" si="2"/>
        <v>0</v>
      </c>
    </row>
    <row r="16" spans="2:16" ht="13.5">
      <c r="B16" s="12"/>
      <c r="C16" s="12">
        <f>IF(B16="","",VLOOKUP(B16,'名簿'!B:C,2,B16='名簿'!B:B))</f>
      </c>
      <c r="D16" s="12"/>
      <c r="E16" s="12"/>
      <c r="F16" s="12"/>
      <c r="G16" s="12"/>
      <c r="H16" s="12"/>
      <c r="I16" s="12"/>
      <c r="J16" s="12">
        <f t="shared" si="3"/>
        <v>0</v>
      </c>
      <c r="K16" s="12">
        <f t="shared" si="4"/>
        <v>0</v>
      </c>
      <c r="L16" s="12">
        <f t="shared" si="5"/>
        <v>0</v>
      </c>
      <c r="M16" s="12">
        <f t="shared" si="2"/>
        <v>0</v>
      </c>
      <c r="O16" s="38"/>
      <c r="P16" s="38"/>
    </row>
    <row r="17" spans="2:16" ht="13.5" customHeight="1">
      <c r="B17" s="13"/>
      <c r="C17" s="12">
        <f>IF(B17="","",VLOOKUP(B17,'名簿'!B:C,2,B17='名簿'!B:B))</f>
      </c>
      <c r="D17" s="13"/>
      <c r="E17" s="13"/>
      <c r="F17" s="13"/>
      <c r="G17" s="13"/>
      <c r="H17" s="13"/>
      <c r="I17" s="13"/>
      <c r="J17" s="13">
        <f t="shared" si="3"/>
        <v>0</v>
      </c>
      <c r="K17" s="13">
        <f t="shared" si="4"/>
        <v>0</v>
      </c>
      <c r="L17" s="13">
        <f t="shared" si="5"/>
        <v>0</v>
      </c>
      <c r="M17" s="13">
        <f t="shared" si="2"/>
        <v>0</v>
      </c>
      <c r="O17" s="39"/>
      <c r="P17" s="11"/>
    </row>
    <row r="18" spans="2:13" ht="13.5">
      <c r="B18" s="12"/>
      <c r="C18" s="12">
        <f>IF(B18="","",VLOOKUP(B18,'名簿'!B:C,2,B18='名簿'!B:B))</f>
      </c>
      <c r="D18" s="12"/>
      <c r="E18" s="12"/>
      <c r="F18" s="12"/>
      <c r="G18" s="12"/>
      <c r="H18" s="12"/>
      <c r="I18" s="12"/>
      <c r="J18" s="12">
        <f t="shared" si="3"/>
        <v>0</v>
      </c>
      <c r="K18" s="12">
        <f t="shared" si="4"/>
        <v>0</v>
      </c>
      <c r="L18" s="12">
        <f t="shared" si="5"/>
        <v>0</v>
      </c>
      <c r="M18" s="12">
        <f t="shared" si="2"/>
        <v>0</v>
      </c>
    </row>
    <row r="19" spans="2:13" ht="13.5">
      <c r="B19" s="12"/>
      <c r="C19" s="12">
        <f>IF(B19="","",VLOOKUP(B19,'名簿'!B:C,2,B19='名簿'!B:B))</f>
      </c>
      <c r="D19" s="12"/>
      <c r="E19" s="12"/>
      <c r="F19" s="12"/>
      <c r="G19" s="12"/>
      <c r="H19" s="12"/>
      <c r="I19" s="12"/>
      <c r="J19" s="12">
        <f t="shared" si="3"/>
        <v>0</v>
      </c>
      <c r="K19" s="12">
        <f t="shared" si="4"/>
        <v>0</v>
      </c>
      <c r="L19" s="12">
        <f t="shared" si="5"/>
        <v>0</v>
      </c>
      <c r="M19" s="12">
        <f t="shared" si="2"/>
        <v>0</v>
      </c>
    </row>
    <row r="20" spans="2:13" ht="13.5">
      <c r="B20" s="12"/>
      <c r="C20" s="12">
        <f>IF(B20="","",VLOOKUP(B20,'名簿'!B:C,2,B20='名簿'!B:B))</f>
      </c>
      <c r="D20" s="12"/>
      <c r="E20" s="12"/>
      <c r="F20" s="12"/>
      <c r="G20" s="12"/>
      <c r="H20" s="12"/>
      <c r="I20" s="12"/>
      <c r="J20" s="12">
        <f t="shared" si="3"/>
        <v>0</v>
      </c>
      <c r="K20" s="12">
        <f t="shared" si="4"/>
        <v>0</v>
      </c>
      <c r="L20" s="12">
        <f t="shared" si="5"/>
        <v>0</v>
      </c>
      <c r="M20" s="12">
        <f t="shared" si="2"/>
        <v>0</v>
      </c>
    </row>
    <row r="21" spans="2:13" ht="13.5">
      <c r="B21" s="12"/>
      <c r="C21" s="12">
        <f>IF(B21="","",VLOOKUP(B21,'名簿'!B:C,2,B21='名簿'!B:B))</f>
      </c>
      <c r="D21" s="12"/>
      <c r="E21" s="12"/>
      <c r="F21" s="12"/>
      <c r="G21" s="12"/>
      <c r="H21" s="12"/>
      <c r="I21" s="12"/>
      <c r="J21" s="12">
        <f t="shared" si="3"/>
        <v>0</v>
      </c>
      <c r="K21" s="12">
        <f t="shared" si="4"/>
        <v>0</v>
      </c>
      <c r="L21" s="12">
        <f t="shared" si="5"/>
        <v>0</v>
      </c>
      <c r="M21" s="12">
        <f t="shared" si="2"/>
        <v>0</v>
      </c>
    </row>
    <row r="22" spans="2:13" ht="13.5">
      <c r="B22" s="12"/>
      <c r="C22" s="12">
        <f>IF(B22="","",VLOOKUP(B22,'名簿'!B:C,2,B22='名簿'!B:B))</f>
      </c>
      <c r="D22" s="12"/>
      <c r="E22" s="12"/>
      <c r="F22" s="12"/>
      <c r="G22" s="12"/>
      <c r="H22" s="12"/>
      <c r="I22" s="12"/>
      <c r="J22" s="12">
        <f t="shared" si="3"/>
        <v>0</v>
      </c>
      <c r="K22" s="12">
        <f t="shared" si="4"/>
        <v>0</v>
      </c>
      <c r="L22" s="12">
        <f t="shared" si="5"/>
        <v>0</v>
      </c>
      <c r="M22" s="12">
        <f t="shared" si="2"/>
        <v>0</v>
      </c>
    </row>
    <row r="23" spans="2:13" ht="13.5">
      <c r="B23" s="12"/>
      <c r="C23" s="12">
        <f>IF(B23="","",VLOOKUP(B23,'名簿'!B:C,2,B23='名簿'!B:B))</f>
      </c>
      <c r="D23" s="12"/>
      <c r="E23" s="12"/>
      <c r="F23" s="12"/>
      <c r="G23" s="12"/>
      <c r="H23" s="12"/>
      <c r="I23" s="12"/>
      <c r="J23" s="12">
        <f t="shared" si="3"/>
        <v>0</v>
      </c>
      <c r="K23" s="12">
        <f t="shared" si="4"/>
        <v>0</v>
      </c>
      <c r="L23" s="12">
        <f t="shared" si="5"/>
        <v>0</v>
      </c>
      <c r="M23" s="12">
        <f t="shared" si="2"/>
        <v>0</v>
      </c>
    </row>
    <row r="24" spans="2:13" ht="13.5">
      <c r="B24" s="12"/>
      <c r="C24" s="12">
        <f>IF(B24="","",VLOOKUP(B24,'名簿'!B:C,2,B24='名簿'!B:B))</f>
      </c>
      <c r="D24" s="12"/>
      <c r="E24" s="12"/>
      <c r="F24" s="12"/>
      <c r="G24" s="12"/>
      <c r="H24" s="12"/>
      <c r="I24" s="12"/>
      <c r="J24" s="12">
        <f t="shared" si="3"/>
        <v>0</v>
      </c>
      <c r="K24" s="12">
        <f t="shared" si="4"/>
        <v>0</v>
      </c>
      <c r="L24" s="12">
        <f t="shared" si="5"/>
        <v>0</v>
      </c>
      <c r="M24" s="12">
        <f t="shared" si="2"/>
        <v>0</v>
      </c>
    </row>
    <row r="25" spans="2:13" ht="13.5">
      <c r="B25" s="12"/>
      <c r="C25" s="12">
        <f>IF(B25="","",VLOOKUP(B25,'名簿'!B:C,2,B25='名簿'!B:B))</f>
      </c>
      <c r="D25" s="12"/>
      <c r="E25" s="12"/>
      <c r="F25" s="12"/>
      <c r="G25" s="12"/>
      <c r="H25" s="12"/>
      <c r="I25" s="12"/>
      <c r="J25" s="12">
        <f t="shared" si="3"/>
        <v>0</v>
      </c>
      <c r="K25" s="12">
        <f t="shared" si="4"/>
        <v>0</v>
      </c>
      <c r="L25" s="12">
        <f t="shared" si="5"/>
        <v>0</v>
      </c>
      <c r="M25" s="12">
        <f t="shared" si="2"/>
        <v>0</v>
      </c>
    </row>
    <row r="26" spans="2:13" ht="13.5">
      <c r="B26" s="12"/>
      <c r="C26" s="12">
        <f>IF(B26="","",VLOOKUP(B26,'名簿'!B:C,2,B26='名簿'!B:B))</f>
      </c>
      <c r="D26" s="12"/>
      <c r="E26" s="12"/>
      <c r="F26" s="12"/>
      <c r="G26" s="12"/>
      <c r="H26" s="12"/>
      <c r="I26" s="12"/>
      <c r="J26" s="12">
        <f aca="true" t="shared" si="6" ref="J26:J69">D26-E26*3+G26-H26*3</f>
        <v>0</v>
      </c>
      <c r="K26" s="12">
        <f aca="true" t="shared" si="7" ref="K26:K69">E26+I26</f>
        <v>0</v>
      </c>
      <c r="L26" s="12">
        <f aca="true" t="shared" si="8" ref="L26:L69">F26+I26</f>
        <v>0</v>
      </c>
      <c r="M26" s="12">
        <f aca="true" t="shared" si="9" ref="M26:M69">J26</f>
        <v>0</v>
      </c>
    </row>
    <row r="27" spans="2:13" ht="13.5">
      <c r="B27" s="12"/>
      <c r="C27" s="12">
        <f>IF(B27="","",VLOOKUP(B27,'名簿'!B:C,2,B27='名簿'!B:B))</f>
      </c>
      <c r="D27" s="12"/>
      <c r="E27" s="12"/>
      <c r="F27" s="12"/>
      <c r="G27" s="12"/>
      <c r="H27" s="12"/>
      <c r="I27" s="12"/>
      <c r="J27" s="12">
        <f t="shared" si="6"/>
        <v>0</v>
      </c>
      <c r="K27" s="12">
        <f t="shared" si="7"/>
        <v>0</v>
      </c>
      <c r="L27" s="12">
        <f t="shared" si="8"/>
        <v>0</v>
      </c>
      <c r="M27" s="12">
        <f t="shared" si="9"/>
        <v>0</v>
      </c>
    </row>
    <row r="28" spans="2:13" ht="13.5">
      <c r="B28" s="12"/>
      <c r="C28" s="12">
        <f>IF(B28="","",VLOOKUP(B28,'名簿'!B:C,2,B28='名簿'!B:B))</f>
      </c>
      <c r="D28" s="12"/>
      <c r="E28" s="12"/>
      <c r="F28" s="12"/>
      <c r="G28" s="12"/>
      <c r="H28" s="12"/>
      <c r="I28" s="12"/>
      <c r="J28" s="12">
        <f t="shared" si="6"/>
        <v>0</v>
      </c>
      <c r="K28" s="12">
        <f t="shared" si="7"/>
        <v>0</v>
      </c>
      <c r="L28" s="12">
        <f t="shared" si="8"/>
        <v>0</v>
      </c>
      <c r="M28" s="12">
        <f t="shared" si="9"/>
        <v>0</v>
      </c>
    </row>
    <row r="29" spans="2:13" ht="13.5">
      <c r="B29" s="12"/>
      <c r="C29" s="12">
        <f>IF(B29="","",VLOOKUP(B29,'名簿'!B:C,2,B29='名簿'!B:B))</f>
      </c>
      <c r="D29" s="12"/>
      <c r="E29" s="12"/>
      <c r="F29" s="12"/>
      <c r="G29" s="12"/>
      <c r="H29" s="12"/>
      <c r="I29" s="12"/>
      <c r="J29" s="12">
        <f t="shared" si="6"/>
        <v>0</v>
      </c>
      <c r="K29" s="12">
        <f t="shared" si="7"/>
        <v>0</v>
      </c>
      <c r="L29" s="12">
        <f t="shared" si="8"/>
        <v>0</v>
      </c>
      <c r="M29" s="12">
        <f t="shared" si="9"/>
        <v>0</v>
      </c>
    </row>
    <row r="30" spans="2:13" ht="13.5">
      <c r="B30" s="12"/>
      <c r="C30" s="12">
        <f>IF(B30="","",VLOOKUP(B30,'名簿'!B:C,2,B30='名簿'!B:B))</f>
      </c>
      <c r="D30" s="12"/>
      <c r="E30" s="12"/>
      <c r="F30" s="12"/>
      <c r="G30" s="12"/>
      <c r="H30" s="12"/>
      <c r="I30" s="12"/>
      <c r="J30" s="12">
        <f t="shared" si="6"/>
        <v>0</v>
      </c>
      <c r="K30" s="12">
        <f t="shared" si="7"/>
        <v>0</v>
      </c>
      <c r="L30" s="12">
        <f t="shared" si="8"/>
        <v>0</v>
      </c>
      <c r="M30" s="12">
        <f t="shared" si="9"/>
        <v>0</v>
      </c>
    </row>
    <row r="31" spans="2:13" ht="13.5">
      <c r="B31" s="12"/>
      <c r="C31" s="12">
        <f>IF(B31="","",VLOOKUP(B31,'名簿'!B:C,2,B31='名簿'!B:B))</f>
      </c>
      <c r="D31" s="12"/>
      <c r="E31" s="12"/>
      <c r="F31" s="12"/>
      <c r="G31" s="12"/>
      <c r="H31" s="12"/>
      <c r="I31" s="12"/>
      <c r="J31" s="12">
        <f t="shared" si="6"/>
        <v>0</v>
      </c>
      <c r="K31" s="12">
        <f t="shared" si="7"/>
        <v>0</v>
      </c>
      <c r="L31" s="12">
        <f t="shared" si="8"/>
        <v>0</v>
      </c>
      <c r="M31" s="12">
        <f t="shared" si="9"/>
        <v>0</v>
      </c>
    </row>
    <row r="32" spans="2:13" ht="13.5">
      <c r="B32" s="12"/>
      <c r="C32" s="12">
        <f>IF(B32="","",VLOOKUP(B32,'名簿'!B:C,2,B32='名簿'!B:B))</f>
      </c>
      <c r="D32" s="12"/>
      <c r="E32" s="12"/>
      <c r="F32" s="12"/>
      <c r="G32" s="12"/>
      <c r="H32" s="12"/>
      <c r="I32" s="12"/>
      <c r="J32" s="12">
        <f t="shared" si="6"/>
        <v>0</v>
      </c>
      <c r="K32" s="12">
        <f t="shared" si="7"/>
        <v>0</v>
      </c>
      <c r="L32" s="12">
        <f t="shared" si="8"/>
        <v>0</v>
      </c>
      <c r="M32" s="12">
        <f t="shared" si="9"/>
        <v>0</v>
      </c>
    </row>
    <row r="33" spans="2:13" ht="13.5">
      <c r="B33" s="12"/>
      <c r="C33" s="12">
        <f>IF(B33="","",VLOOKUP(B33,'名簿'!B:C,2,B33='名簿'!B:B))</f>
      </c>
      <c r="D33" s="12"/>
      <c r="E33" s="12"/>
      <c r="F33" s="12"/>
      <c r="G33" s="12"/>
      <c r="H33" s="12"/>
      <c r="I33" s="12"/>
      <c r="J33" s="12">
        <f t="shared" si="6"/>
        <v>0</v>
      </c>
      <c r="K33" s="12">
        <f t="shared" si="7"/>
        <v>0</v>
      </c>
      <c r="L33" s="12">
        <f t="shared" si="8"/>
        <v>0</v>
      </c>
      <c r="M33" s="12">
        <f t="shared" si="9"/>
        <v>0</v>
      </c>
    </row>
    <row r="34" spans="2:13" ht="13.5">
      <c r="B34" s="12"/>
      <c r="C34" s="12">
        <f>IF(B34="","",VLOOKUP(B34,'名簿'!B:C,2,B34='名簿'!B:B))</f>
      </c>
      <c r="D34" s="12"/>
      <c r="E34" s="12"/>
      <c r="F34" s="12"/>
      <c r="G34" s="12"/>
      <c r="H34" s="12"/>
      <c r="I34" s="12"/>
      <c r="J34" s="12">
        <f t="shared" si="6"/>
        <v>0</v>
      </c>
      <c r="K34" s="12">
        <f t="shared" si="7"/>
        <v>0</v>
      </c>
      <c r="L34" s="12">
        <f t="shared" si="8"/>
        <v>0</v>
      </c>
      <c r="M34" s="12">
        <f t="shared" si="9"/>
        <v>0</v>
      </c>
    </row>
    <row r="35" spans="2:13" ht="13.5">
      <c r="B35" s="12"/>
      <c r="C35" s="12">
        <f>IF(B35="","",VLOOKUP(B35,'名簿'!B:C,2,B35='名簿'!B:B))</f>
      </c>
      <c r="D35" s="12"/>
      <c r="E35" s="12"/>
      <c r="F35" s="12"/>
      <c r="G35" s="12"/>
      <c r="H35" s="12"/>
      <c r="I35" s="12"/>
      <c r="J35" s="12">
        <f t="shared" si="6"/>
        <v>0</v>
      </c>
      <c r="K35" s="12">
        <f t="shared" si="7"/>
        <v>0</v>
      </c>
      <c r="L35" s="12">
        <f t="shared" si="8"/>
        <v>0</v>
      </c>
      <c r="M35" s="12">
        <f t="shared" si="9"/>
        <v>0</v>
      </c>
    </row>
    <row r="36" spans="2:13" ht="13.5">
      <c r="B36" s="12"/>
      <c r="C36" s="12">
        <f>IF(B36="","",VLOOKUP(B36,'名簿'!B:C,2,B36='名簿'!B:B))</f>
      </c>
      <c r="D36" s="12"/>
      <c r="E36" s="12"/>
      <c r="F36" s="12"/>
      <c r="G36" s="12"/>
      <c r="H36" s="12"/>
      <c r="I36" s="12"/>
      <c r="J36" s="12">
        <f t="shared" si="6"/>
        <v>0</v>
      </c>
      <c r="K36" s="12">
        <f t="shared" si="7"/>
        <v>0</v>
      </c>
      <c r="L36" s="12">
        <f t="shared" si="8"/>
        <v>0</v>
      </c>
      <c r="M36" s="12">
        <f t="shared" si="9"/>
        <v>0</v>
      </c>
    </row>
    <row r="37" spans="2:13" ht="13.5">
      <c r="B37" s="12"/>
      <c r="C37" s="12">
        <f>IF(B37="","",VLOOKUP(B37,'名簿'!B:C,2,B37='名簿'!B:B))</f>
      </c>
      <c r="D37" s="12"/>
      <c r="E37" s="12"/>
      <c r="F37" s="12"/>
      <c r="G37" s="12"/>
      <c r="H37" s="12"/>
      <c r="I37" s="12"/>
      <c r="J37" s="12">
        <f t="shared" si="6"/>
        <v>0</v>
      </c>
      <c r="K37" s="12">
        <f t="shared" si="7"/>
        <v>0</v>
      </c>
      <c r="L37" s="12">
        <f t="shared" si="8"/>
        <v>0</v>
      </c>
      <c r="M37" s="12">
        <f t="shared" si="9"/>
        <v>0</v>
      </c>
    </row>
    <row r="38" spans="2:13" ht="13.5">
      <c r="B38" s="12"/>
      <c r="C38" s="12">
        <f>IF(B38="","",VLOOKUP(B38,'名簿'!B:C,2,B38='名簿'!B:B))</f>
      </c>
      <c r="D38" s="12"/>
      <c r="E38" s="12"/>
      <c r="F38" s="12"/>
      <c r="G38" s="12"/>
      <c r="H38" s="12"/>
      <c r="I38" s="12"/>
      <c r="J38" s="12">
        <f t="shared" si="6"/>
        <v>0</v>
      </c>
      <c r="K38" s="12">
        <f t="shared" si="7"/>
        <v>0</v>
      </c>
      <c r="L38" s="12">
        <f t="shared" si="8"/>
        <v>0</v>
      </c>
      <c r="M38" s="12">
        <f t="shared" si="9"/>
        <v>0</v>
      </c>
    </row>
    <row r="39" spans="2:13" ht="13.5">
      <c r="B39" s="12"/>
      <c r="C39" s="12">
        <f>IF(B39="","",VLOOKUP(B39,'名簿'!B:C,2,B39='名簿'!B:B))</f>
      </c>
      <c r="D39" s="12"/>
      <c r="E39" s="12"/>
      <c r="F39" s="12"/>
      <c r="G39" s="12"/>
      <c r="H39" s="12"/>
      <c r="I39" s="12"/>
      <c r="J39" s="12">
        <f t="shared" si="6"/>
        <v>0</v>
      </c>
      <c r="K39" s="12">
        <f t="shared" si="7"/>
        <v>0</v>
      </c>
      <c r="L39" s="12">
        <f t="shared" si="8"/>
        <v>0</v>
      </c>
      <c r="M39" s="12">
        <f t="shared" si="9"/>
        <v>0</v>
      </c>
    </row>
    <row r="40" spans="2:13" ht="13.5">
      <c r="B40" s="12"/>
      <c r="C40" s="12">
        <f>IF(B40="","",VLOOKUP(B40,'名簿'!B:C,2,B40='名簿'!B:B))</f>
      </c>
      <c r="D40" s="12"/>
      <c r="E40" s="12"/>
      <c r="F40" s="12"/>
      <c r="G40" s="12"/>
      <c r="H40" s="12"/>
      <c r="I40" s="12"/>
      <c r="J40" s="12">
        <f t="shared" si="6"/>
        <v>0</v>
      </c>
      <c r="K40" s="12">
        <f t="shared" si="7"/>
        <v>0</v>
      </c>
      <c r="L40" s="12">
        <f t="shared" si="8"/>
        <v>0</v>
      </c>
      <c r="M40" s="12">
        <f t="shared" si="9"/>
        <v>0</v>
      </c>
    </row>
    <row r="41" spans="2:13" ht="13.5">
      <c r="B41" s="12"/>
      <c r="C41" s="12">
        <f>IF(B41="","",VLOOKUP(B41,'名簿'!B:C,2,B41='名簿'!B:B))</f>
      </c>
      <c r="D41" s="12"/>
      <c r="E41" s="12"/>
      <c r="F41" s="12"/>
      <c r="G41" s="12"/>
      <c r="H41" s="12"/>
      <c r="I41" s="12"/>
      <c r="J41" s="12">
        <f t="shared" si="6"/>
        <v>0</v>
      </c>
      <c r="K41" s="12">
        <f t="shared" si="7"/>
        <v>0</v>
      </c>
      <c r="L41" s="12">
        <f t="shared" si="8"/>
        <v>0</v>
      </c>
      <c r="M41" s="12">
        <f t="shared" si="9"/>
        <v>0</v>
      </c>
    </row>
    <row r="42" spans="2:13" ht="13.5">
      <c r="B42" s="12"/>
      <c r="C42" s="12">
        <f>IF(B42="","",VLOOKUP(B42,'名簿'!B:C,2,B42='名簿'!B:B))</f>
      </c>
      <c r="D42" s="12"/>
      <c r="E42" s="12"/>
      <c r="F42" s="12"/>
      <c r="G42" s="12"/>
      <c r="H42" s="12"/>
      <c r="I42" s="12"/>
      <c r="J42" s="12">
        <f t="shared" si="6"/>
        <v>0</v>
      </c>
      <c r="K42" s="12">
        <f t="shared" si="7"/>
        <v>0</v>
      </c>
      <c r="L42" s="12">
        <f t="shared" si="8"/>
        <v>0</v>
      </c>
      <c r="M42" s="12">
        <f t="shared" si="9"/>
        <v>0</v>
      </c>
    </row>
    <row r="43" spans="2:13" ht="13.5">
      <c r="B43" s="12"/>
      <c r="C43" s="12">
        <f>IF(B43="","",VLOOKUP(B43,'名簿'!B:C,2,B43='名簿'!B:B))</f>
      </c>
      <c r="D43" s="12"/>
      <c r="E43" s="12"/>
      <c r="F43" s="12"/>
      <c r="G43" s="12"/>
      <c r="H43" s="12"/>
      <c r="I43" s="12"/>
      <c r="J43" s="12">
        <f t="shared" si="6"/>
        <v>0</v>
      </c>
      <c r="K43" s="12">
        <f t="shared" si="7"/>
        <v>0</v>
      </c>
      <c r="L43" s="12">
        <f t="shared" si="8"/>
        <v>0</v>
      </c>
      <c r="M43" s="12">
        <f t="shared" si="9"/>
        <v>0</v>
      </c>
    </row>
    <row r="44" spans="2:13" ht="13.5">
      <c r="B44" s="12"/>
      <c r="C44" s="12">
        <f>IF(B44="","",VLOOKUP(B44,'名簿'!B:C,2,B44='名簿'!B:B))</f>
      </c>
      <c r="D44" s="12"/>
      <c r="E44" s="12"/>
      <c r="F44" s="12"/>
      <c r="G44" s="12"/>
      <c r="H44" s="12"/>
      <c r="I44" s="12"/>
      <c r="J44" s="12">
        <f t="shared" si="6"/>
        <v>0</v>
      </c>
      <c r="K44" s="12">
        <f t="shared" si="7"/>
        <v>0</v>
      </c>
      <c r="L44" s="12">
        <f t="shared" si="8"/>
        <v>0</v>
      </c>
      <c r="M44" s="12">
        <f t="shared" si="9"/>
        <v>0</v>
      </c>
    </row>
    <row r="45" spans="2:13" ht="13.5">
      <c r="B45" s="12"/>
      <c r="C45" s="12">
        <f>IF(B45="","",VLOOKUP(B45,'名簿'!B:C,2,B45='名簿'!B:B))</f>
      </c>
      <c r="D45" s="12"/>
      <c r="E45" s="12"/>
      <c r="F45" s="12"/>
      <c r="G45" s="12"/>
      <c r="H45" s="12"/>
      <c r="I45" s="12"/>
      <c r="J45" s="12">
        <f t="shared" si="6"/>
        <v>0</v>
      </c>
      <c r="K45" s="12">
        <f t="shared" si="7"/>
        <v>0</v>
      </c>
      <c r="L45" s="12">
        <f t="shared" si="8"/>
        <v>0</v>
      </c>
      <c r="M45" s="12">
        <f t="shared" si="9"/>
        <v>0</v>
      </c>
    </row>
    <row r="46" spans="2:13" ht="13.5">
      <c r="B46" s="12"/>
      <c r="C46" s="12">
        <f>IF(B46="","",VLOOKUP(B46,'名簿'!B:C,2,B46='名簿'!B:B))</f>
      </c>
      <c r="D46" s="12"/>
      <c r="E46" s="12"/>
      <c r="F46" s="12"/>
      <c r="G46" s="12"/>
      <c r="H46" s="12"/>
      <c r="I46" s="12"/>
      <c r="J46" s="12">
        <f t="shared" si="6"/>
        <v>0</v>
      </c>
      <c r="K46" s="12">
        <f t="shared" si="7"/>
        <v>0</v>
      </c>
      <c r="L46" s="12">
        <f t="shared" si="8"/>
        <v>0</v>
      </c>
      <c r="M46" s="12">
        <f t="shared" si="9"/>
        <v>0</v>
      </c>
    </row>
    <row r="47" spans="2:13" ht="13.5">
      <c r="B47" s="12"/>
      <c r="C47" s="12">
        <f>IF(B47="","",VLOOKUP(B47,'名簿'!B:C,2,B47='名簿'!B:B))</f>
      </c>
      <c r="D47" s="12"/>
      <c r="E47" s="12"/>
      <c r="F47" s="12"/>
      <c r="G47" s="12"/>
      <c r="H47" s="12"/>
      <c r="I47" s="12"/>
      <c r="J47" s="12">
        <f t="shared" si="6"/>
        <v>0</v>
      </c>
      <c r="K47" s="12">
        <f t="shared" si="7"/>
        <v>0</v>
      </c>
      <c r="L47" s="12">
        <f t="shared" si="8"/>
        <v>0</v>
      </c>
      <c r="M47" s="12">
        <f t="shared" si="9"/>
        <v>0</v>
      </c>
    </row>
    <row r="48" spans="2:13" ht="13.5">
      <c r="B48" s="12"/>
      <c r="C48" s="12">
        <f>IF(B48="","",VLOOKUP(B48,'名簿'!B:C,2,B48='名簿'!B:B))</f>
      </c>
      <c r="D48" s="12"/>
      <c r="E48" s="12"/>
      <c r="F48" s="12"/>
      <c r="G48" s="12"/>
      <c r="H48" s="12"/>
      <c r="I48" s="12"/>
      <c r="J48" s="12">
        <f t="shared" si="6"/>
        <v>0</v>
      </c>
      <c r="K48" s="12">
        <f t="shared" si="7"/>
        <v>0</v>
      </c>
      <c r="L48" s="12">
        <f t="shared" si="8"/>
        <v>0</v>
      </c>
      <c r="M48" s="12">
        <f t="shared" si="9"/>
        <v>0</v>
      </c>
    </row>
    <row r="49" spans="2:13" ht="13.5">
      <c r="B49" s="12"/>
      <c r="C49" s="12">
        <f>IF(B49="","",VLOOKUP(B49,'名簿'!B:C,2,B49='名簿'!B:B))</f>
      </c>
      <c r="D49" s="12"/>
      <c r="E49" s="12"/>
      <c r="F49" s="12"/>
      <c r="G49" s="12"/>
      <c r="H49" s="12"/>
      <c r="I49" s="12"/>
      <c r="J49" s="12">
        <f t="shared" si="6"/>
        <v>0</v>
      </c>
      <c r="K49" s="12">
        <f t="shared" si="7"/>
        <v>0</v>
      </c>
      <c r="L49" s="12">
        <f t="shared" si="8"/>
        <v>0</v>
      </c>
      <c r="M49" s="12">
        <f t="shared" si="9"/>
        <v>0</v>
      </c>
    </row>
    <row r="50" spans="2:13" ht="13.5">
      <c r="B50" s="12"/>
      <c r="C50" s="12">
        <f>IF(B50="","",VLOOKUP(B50,'名簿'!B:C,2,B50='名簿'!B:B))</f>
      </c>
      <c r="D50" s="12"/>
      <c r="E50" s="12"/>
      <c r="F50" s="12"/>
      <c r="G50" s="12"/>
      <c r="H50" s="12"/>
      <c r="I50" s="12"/>
      <c r="J50" s="12">
        <f t="shared" si="6"/>
        <v>0</v>
      </c>
      <c r="K50" s="12">
        <f t="shared" si="7"/>
        <v>0</v>
      </c>
      <c r="L50" s="12">
        <f t="shared" si="8"/>
        <v>0</v>
      </c>
      <c r="M50" s="12">
        <f t="shared" si="9"/>
        <v>0</v>
      </c>
    </row>
    <row r="51" spans="2:13" ht="13.5">
      <c r="B51" s="12"/>
      <c r="C51" s="12">
        <f>IF(B51="","",VLOOKUP(B51,'名簿'!B:C,2,B51='名簿'!B:B))</f>
      </c>
      <c r="D51" s="12"/>
      <c r="E51" s="12"/>
      <c r="F51" s="12"/>
      <c r="G51" s="12"/>
      <c r="H51" s="12"/>
      <c r="I51" s="12"/>
      <c r="J51" s="12">
        <f t="shared" si="6"/>
        <v>0</v>
      </c>
      <c r="K51" s="12">
        <f t="shared" si="7"/>
        <v>0</v>
      </c>
      <c r="L51" s="12">
        <f t="shared" si="8"/>
        <v>0</v>
      </c>
      <c r="M51" s="12">
        <f t="shared" si="9"/>
        <v>0</v>
      </c>
    </row>
    <row r="52" spans="2:13" ht="13.5">
      <c r="B52" s="12"/>
      <c r="C52" s="12">
        <f>IF(B52="","",VLOOKUP(B52,'名簿'!B:C,2,B52='名簿'!B:B))</f>
      </c>
      <c r="D52" s="12"/>
      <c r="E52" s="12"/>
      <c r="F52" s="12"/>
      <c r="G52" s="12"/>
      <c r="H52" s="12"/>
      <c r="I52" s="12"/>
      <c r="J52" s="12">
        <f t="shared" si="6"/>
        <v>0</v>
      </c>
      <c r="K52" s="12">
        <f t="shared" si="7"/>
        <v>0</v>
      </c>
      <c r="L52" s="12">
        <f t="shared" si="8"/>
        <v>0</v>
      </c>
      <c r="M52" s="12">
        <f t="shared" si="9"/>
        <v>0</v>
      </c>
    </row>
    <row r="53" spans="2:13" ht="13.5">
      <c r="B53" s="12"/>
      <c r="C53" s="12">
        <f>IF(B53="","",VLOOKUP(B53,'名簿'!B:C,2,B53='名簿'!B:B))</f>
      </c>
      <c r="D53" s="12"/>
      <c r="E53" s="12"/>
      <c r="F53" s="12"/>
      <c r="G53" s="12"/>
      <c r="H53" s="12"/>
      <c r="I53" s="12"/>
      <c r="J53" s="12">
        <f t="shared" si="6"/>
        <v>0</v>
      </c>
      <c r="K53" s="12">
        <f t="shared" si="7"/>
        <v>0</v>
      </c>
      <c r="L53" s="12">
        <f t="shared" si="8"/>
        <v>0</v>
      </c>
      <c r="M53" s="12">
        <f t="shared" si="9"/>
        <v>0</v>
      </c>
    </row>
    <row r="54" spans="2:13" ht="13.5">
      <c r="B54" s="12"/>
      <c r="C54" s="12">
        <f>IF(B54="","",VLOOKUP(B54,'名簿'!B:C,2,B54='名簿'!B:B))</f>
      </c>
      <c r="D54" s="12"/>
      <c r="E54" s="12"/>
      <c r="F54" s="12"/>
      <c r="G54" s="12"/>
      <c r="H54" s="12"/>
      <c r="I54" s="12"/>
      <c r="J54" s="12">
        <f t="shared" si="6"/>
        <v>0</v>
      </c>
      <c r="K54" s="12">
        <f t="shared" si="7"/>
        <v>0</v>
      </c>
      <c r="L54" s="12">
        <f t="shared" si="8"/>
        <v>0</v>
      </c>
      <c r="M54" s="12">
        <f t="shared" si="9"/>
        <v>0</v>
      </c>
    </row>
    <row r="55" spans="2:13" ht="13.5">
      <c r="B55" s="12"/>
      <c r="C55" s="12">
        <f>IF(B55="","",VLOOKUP(B55,'名簿'!B:C,2,B55='名簿'!B:B))</f>
      </c>
      <c r="D55" s="12"/>
      <c r="E55" s="12"/>
      <c r="F55" s="12"/>
      <c r="G55" s="12"/>
      <c r="H55" s="12"/>
      <c r="I55" s="12"/>
      <c r="J55" s="12">
        <f t="shared" si="6"/>
        <v>0</v>
      </c>
      <c r="K55" s="12">
        <f t="shared" si="7"/>
        <v>0</v>
      </c>
      <c r="L55" s="12">
        <f t="shared" si="8"/>
        <v>0</v>
      </c>
      <c r="M55" s="12">
        <f t="shared" si="9"/>
        <v>0</v>
      </c>
    </row>
    <row r="56" spans="2:13" ht="13.5">
      <c r="B56" s="12"/>
      <c r="C56" s="12">
        <f>IF(B56="","",VLOOKUP(B56,'名簿'!B:C,2,B56='名簿'!B:B))</f>
      </c>
      <c r="D56" s="12"/>
      <c r="E56" s="12"/>
      <c r="F56" s="12"/>
      <c r="G56" s="12"/>
      <c r="H56" s="12"/>
      <c r="I56" s="12"/>
      <c r="J56" s="12">
        <f t="shared" si="6"/>
        <v>0</v>
      </c>
      <c r="K56" s="12">
        <f t="shared" si="7"/>
        <v>0</v>
      </c>
      <c r="L56" s="12">
        <f t="shared" si="8"/>
        <v>0</v>
      </c>
      <c r="M56" s="12">
        <f t="shared" si="9"/>
        <v>0</v>
      </c>
    </row>
    <row r="57" spans="2:13" ht="13.5">
      <c r="B57" s="12"/>
      <c r="C57" s="12">
        <f>IF(B57="","",VLOOKUP(B57,'名簿'!B:C,2,B57='名簿'!B:B))</f>
      </c>
      <c r="D57" s="12"/>
      <c r="E57" s="12"/>
      <c r="F57" s="12"/>
      <c r="G57" s="12"/>
      <c r="H57" s="12"/>
      <c r="I57" s="12"/>
      <c r="J57" s="12">
        <f t="shared" si="6"/>
        <v>0</v>
      </c>
      <c r="K57" s="12">
        <f t="shared" si="7"/>
        <v>0</v>
      </c>
      <c r="L57" s="12">
        <f t="shared" si="8"/>
        <v>0</v>
      </c>
      <c r="M57" s="12">
        <f t="shared" si="9"/>
        <v>0</v>
      </c>
    </row>
    <row r="58" spans="2:13" ht="13.5">
      <c r="B58" s="12"/>
      <c r="C58" s="12">
        <f>IF(B58="","",VLOOKUP(B58,'名簿'!B:C,2,B58='名簿'!B:B))</f>
      </c>
      <c r="D58" s="12"/>
      <c r="E58" s="12"/>
      <c r="F58" s="12"/>
      <c r="G58" s="12"/>
      <c r="H58" s="12"/>
      <c r="I58" s="12"/>
      <c r="J58" s="12">
        <f t="shared" si="6"/>
        <v>0</v>
      </c>
      <c r="K58" s="12">
        <f t="shared" si="7"/>
        <v>0</v>
      </c>
      <c r="L58" s="12">
        <f t="shared" si="8"/>
        <v>0</v>
      </c>
      <c r="M58" s="12">
        <f t="shared" si="9"/>
        <v>0</v>
      </c>
    </row>
    <row r="59" spans="2:13" ht="13.5">
      <c r="B59" s="12"/>
      <c r="C59" s="12">
        <f>IF(B59="","",VLOOKUP(B59,'名簿'!B:C,2,B59='名簿'!B:B))</f>
      </c>
      <c r="D59" s="12"/>
      <c r="E59" s="12"/>
      <c r="F59" s="12"/>
      <c r="G59" s="12"/>
      <c r="H59" s="12"/>
      <c r="I59" s="12"/>
      <c r="J59" s="12">
        <f t="shared" si="6"/>
        <v>0</v>
      </c>
      <c r="K59" s="12">
        <f t="shared" si="7"/>
        <v>0</v>
      </c>
      <c r="L59" s="12">
        <f t="shared" si="8"/>
        <v>0</v>
      </c>
      <c r="M59" s="12">
        <f t="shared" si="9"/>
        <v>0</v>
      </c>
    </row>
    <row r="60" spans="2:13" ht="13.5">
      <c r="B60" s="12"/>
      <c r="C60" s="12">
        <f>IF(B60="","",VLOOKUP(B60,'名簿'!B:C,2,B60='名簿'!B:B))</f>
      </c>
      <c r="D60" s="12"/>
      <c r="E60" s="12"/>
      <c r="F60" s="12"/>
      <c r="G60" s="12"/>
      <c r="H60" s="12"/>
      <c r="I60" s="12"/>
      <c r="J60" s="12">
        <f t="shared" si="6"/>
        <v>0</v>
      </c>
      <c r="K60" s="12">
        <f t="shared" si="7"/>
        <v>0</v>
      </c>
      <c r="L60" s="12">
        <f t="shared" si="8"/>
        <v>0</v>
      </c>
      <c r="M60" s="12">
        <f t="shared" si="9"/>
        <v>0</v>
      </c>
    </row>
    <row r="61" spans="2:13" ht="13.5">
      <c r="B61" s="12"/>
      <c r="C61" s="12">
        <f>IF(B61="","",VLOOKUP(B61,'名簿'!B:C,2,B61='名簿'!B:B))</f>
      </c>
      <c r="D61" s="12"/>
      <c r="E61" s="12"/>
      <c r="F61" s="12"/>
      <c r="G61" s="12"/>
      <c r="H61" s="12"/>
      <c r="I61" s="12"/>
      <c r="J61" s="12">
        <f t="shared" si="6"/>
        <v>0</v>
      </c>
      <c r="K61" s="12">
        <f t="shared" si="7"/>
        <v>0</v>
      </c>
      <c r="L61" s="12">
        <f t="shared" si="8"/>
        <v>0</v>
      </c>
      <c r="M61" s="12">
        <f t="shared" si="9"/>
        <v>0</v>
      </c>
    </row>
    <row r="62" spans="2:13" ht="13.5">
      <c r="B62" s="12"/>
      <c r="C62" s="12">
        <f>IF(B62="","",VLOOKUP(B62,'名簿'!B:C,2,B62='名簿'!B:B))</f>
      </c>
      <c r="D62" s="12"/>
      <c r="E62" s="12"/>
      <c r="F62" s="12"/>
      <c r="G62" s="12"/>
      <c r="H62" s="12"/>
      <c r="I62" s="12"/>
      <c r="J62" s="12">
        <f t="shared" si="6"/>
        <v>0</v>
      </c>
      <c r="K62" s="12">
        <f t="shared" si="7"/>
        <v>0</v>
      </c>
      <c r="L62" s="12">
        <f t="shared" si="8"/>
        <v>0</v>
      </c>
      <c r="M62" s="12">
        <f t="shared" si="9"/>
        <v>0</v>
      </c>
    </row>
    <row r="63" spans="2:13" ht="13.5">
      <c r="B63" s="12"/>
      <c r="C63" s="12">
        <f>IF(B63="","",VLOOKUP(B63,'名簿'!B:C,2,B63='名簿'!B:B))</f>
      </c>
      <c r="D63" s="12"/>
      <c r="E63" s="12"/>
      <c r="F63" s="12"/>
      <c r="G63" s="12"/>
      <c r="H63" s="12"/>
      <c r="I63" s="12"/>
      <c r="J63" s="12">
        <f t="shared" si="6"/>
        <v>0</v>
      </c>
      <c r="K63" s="12">
        <f t="shared" si="7"/>
        <v>0</v>
      </c>
      <c r="L63" s="12">
        <f t="shared" si="8"/>
        <v>0</v>
      </c>
      <c r="M63" s="12">
        <f t="shared" si="9"/>
        <v>0</v>
      </c>
    </row>
    <row r="64" spans="2:13" ht="13.5">
      <c r="B64" s="12"/>
      <c r="C64" s="12">
        <f>IF(B64="","",VLOOKUP(B64,'名簿'!B:C,2,B64='名簿'!B:B))</f>
      </c>
      <c r="D64" s="12"/>
      <c r="E64" s="12"/>
      <c r="F64" s="12"/>
      <c r="G64" s="12"/>
      <c r="H64" s="12"/>
      <c r="I64" s="12"/>
      <c r="J64" s="12">
        <f t="shared" si="6"/>
        <v>0</v>
      </c>
      <c r="K64" s="12">
        <f t="shared" si="7"/>
        <v>0</v>
      </c>
      <c r="L64" s="12">
        <f t="shared" si="8"/>
        <v>0</v>
      </c>
      <c r="M64" s="12">
        <f t="shared" si="9"/>
        <v>0</v>
      </c>
    </row>
    <row r="65" spans="2:13" ht="13.5">
      <c r="B65" s="12"/>
      <c r="C65" s="12">
        <f>IF(B65="","",VLOOKUP(B65,'名簿'!B:C,2,B65='名簿'!B:B))</f>
      </c>
      <c r="D65" s="12"/>
      <c r="E65" s="12"/>
      <c r="F65" s="12"/>
      <c r="G65" s="12"/>
      <c r="H65" s="12"/>
      <c r="I65" s="12"/>
      <c r="J65" s="12">
        <f t="shared" si="6"/>
        <v>0</v>
      </c>
      <c r="K65" s="12">
        <f t="shared" si="7"/>
        <v>0</v>
      </c>
      <c r="L65" s="12">
        <f t="shared" si="8"/>
        <v>0</v>
      </c>
      <c r="M65" s="12">
        <f t="shared" si="9"/>
        <v>0</v>
      </c>
    </row>
    <row r="66" spans="2:13" ht="13.5">
      <c r="B66" s="12"/>
      <c r="C66" s="12">
        <f>IF(B66="","",VLOOKUP(B66,'名簿'!B:C,2,B66='名簿'!B:B))</f>
      </c>
      <c r="D66" s="12"/>
      <c r="E66" s="12"/>
      <c r="F66" s="12"/>
      <c r="G66" s="12"/>
      <c r="H66" s="12"/>
      <c r="I66" s="12"/>
      <c r="J66" s="12">
        <f t="shared" si="6"/>
        <v>0</v>
      </c>
      <c r="K66" s="12">
        <f t="shared" si="7"/>
        <v>0</v>
      </c>
      <c r="L66" s="12">
        <f t="shared" si="8"/>
        <v>0</v>
      </c>
      <c r="M66" s="12">
        <f t="shared" si="9"/>
        <v>0</v>
      </c>
    </row>
    <row r="67" spans="2:13" ht="13.5">
      <c r="B67" s="12"/>
      <c r="C67" s="12">
        <f>IF(B67="","",VLOOKUP(B67,'名簿'!B:C,2,B67='名簿'!B:B))</f>
      </c>
      <c r="D67" s="12"/>
      <c r="E67" s="12"/>
      <c r="F67" s="12"/>
      <c r="G67" s="12"/>
      <c r="H67" s="12"/>
      <c r="I67" s="12"/>
      <c r="J67" s="12">
        <f t="shared" si="6"/>
        <v>0</v>
      </c>
      <c r="K67" s="12">
        <f t="shared" si="7"/>
        <v>0</v>
      </c>
      <c r="L67" s="12">
        <f t="shared" si="8"/>
        <v>0</v>
      </c>
      <c r="M67" s="12">
        <f t="shared" si="9"/>
        <v>0</v>
      </c>
    </row>
    <row r="68" spans="2:13" ht="13.5">
      <c r="B68" s="12"/>
      <c r="C68" s="12">
        <f>IF(B68="","",VLOOKUP(B68,'名簿'!B:C,2,B68='名簿'!B:B))</f>
      </c>
      <c r="D68" s="12"/>
      <c r="E68" s="12"/>
      <c r="F68" s="12"/>
      <c r="G68" s="12"/>
      <c r="H68" s="12"/>
      <c r="I68" s="12"/>
      <c r="J68" s="12">
        <f t="shared" si="6"/>
        <v>0</v>
      </c>
      <c r="K68" s="12">
        <f t="shared" si="7"/>
        <v>0</v>
      </c>
      <c r="L68" s="12">
        <f t="shared" si="8"/>
        <v>0</v>
      </c>
      <c r="M68" s="12">
        <f t="shared" si="9"/>
        <v>0</v>
      </c>
    </row>
    <row r="69" spans="2:13" ht="13.5">
      <c r="B69" s="12"/>
      <c r="C69" s="12">
        <f>IF(B69="","",VLOOKUP(B69,'名簿'!B:C,2,B69='名簿'!B:B))</f>
      </c>
      <c r="D69" s="12"/>
      <c r="E69" s="12"/>
      <c r="F69" s="12"/>
      <c r="G69" s="12"/>
      <c r="H69" s="12"/>
      <c r="I69" s="12"/>
      <c r="J69" s="12">
        <f t="shared" si="6"/>
        <v>0</v>
      </c>
      <c r="K69" s="12">
        <f t="shared" si="7"/>
        <v>0</v>
      </c>
      <c r="L69" s="12">
        <f t="shared" si="8"/>
        <v>0</v>
      </c>
      <c r="M69" s="12">
        <f t="shared" si="9"/>
        <v>0</v>
      </c>
    </row>
  </sheetData>
  <sheetProtection/>
  <mergeCells count="7">
    <mergeCell ref="A4:A6"/>
    <mergeCell ref="M4:M6"/>
    <mergeCell ref="B4:B6"/>
    <mergeCell ref="D4:F5"/>
    <mergeCell ref="G4:I5"/>
    <mergeCell ref="J4:L5"/>
    <mergeCell ref="C4:C6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6">
      <selection activeCell="A40" sqref="A40"/>
    </sheetView>
  </sheetViews>
  <sheetFormatPr defaultColWidth="9.00390625" defaultRowHeight="13.5"/>
  <cols>
    <col min="1" max="1" width="4.25390625" style="0" customWidth="1"/>
    <col min="2" max="2" width="11.625" style="0" bestFit="1" customWidth="1"/>
    <col min="3" max="3" width="5.125" style="0" customWidth="1"/>
    <col min="4" max="12" width="4.625" style="0" customWidth="1"/>
  </cols>
  <sheetData>
    <row r="2" ht="13.5">
      <c r="B2" t="s">
        <v>31</v>
      </c>
    </row>
    <row r="4" spans="1:12" ht="13.5">
      <c r="A4" s="74" t="s">
        <v>10</v>
      </c>
      <c r="B4" s="74" t="s">
        <v>2</v>
      </c>
      <c r="C4" s="86" t="s">
        <v>3</v>
      </c>
      <c r="D4" s="86"/>
      <c r="E4" s="86"/>
      <c r="F4" s="88" t="s">
        <v>4</v>
      </c>
      <c r="G4" s="86"/>
      <c r="H4" s="89"/>
      <c r="I4" s="88" t="s">
        <v>5</v>
      </c>
      <c r="J4" s="86"/>
      <c r="K4" s="86"/>
      <c r="L4" s="92" t="s">
        <v>11</v>
      </c>
    </row>
    <row r="5" spans="1:12" ht="13.5">
      <c r="A5" s="75"/>
      <c r="B5" s="75"/>
      <c r="C5" s="87"/>
      <c r="D5" s="87"/>
      <c r="E5" s="87"/>
      <c r="F5" s="90"/>
      <c r="G5" s="87"/>
      <c r="H5" s="91"/>
      <c r="I5" s="90"/>
      <c r="J5" s="87"/>
      <c r="K5" s="87"/>
      <c r="L5" s="93"/>
    </row>
    <row r="6" spans="1:12" ht="13.5">
      <c r="A6" s="75"/>
      <c r="B6" s="75"/>
      <c r="C6" s="15" t="s">
        <v>6</v>
      </c>
      <c r="D6" s="4" t="s">
        <v>7</v>
      </c>
      <c r="E6" s="7" t="s">
        <v>8</v>
      </c>
      <c r="F6" s="8" t="s">
        <v>6</v>
      </c>
      <c r="G6" s="4" t="s">
        <v>7</v>
      </c>
      <c r="H6" s="7" t="s">
        <v>8</v>
      </c>
      <c r="I6" s="8" t="s">
        <v>6</v>
      </c>
      <c r="J6" s="4" t="s">
        <v>7</v>
      </c>
      <c r="K6" s="9" t="s">
        <v>8</v>
      </c>
      <c r="L6" s="94"/>
    </row>
    <row r="7" spans="1:12" ht="13.5">
      <c r="A7" s="12"/>
      <c r="B7" s="12">
        <f>IF(A7="","",VLOOKUP(A7,'名簿'!B:C,2,A7='名簿'!B:B))</f>
      </c>
      <c r="C7" s="13">
        <f>IF($A7="","",VLOOKUP($A7,'団体&amp;データ'!$B:$M,3,A7='団体&amp;データ'!$B:$B))</f>
      </c>
      <c r="D7" s="13">
        <f>IF($A7="","",VLOOKUP($A7,'団体&amp;データ'!$B:$M,4,B7='団体&amp;データ'!$B:$B))</f>
      </c>
      <c r="E7" s="13">
        <f>IF($A7="","",VLOOKUP($A7,'団体&amp;データ'!$B:$M,5,C7='団体&amp;データ'!$B:$B))</f>
      </c>
      <c r="F7" s="13">
        <f>IF($A7="","",VLOOKUP($A7,'団体&amp;データ'!$B:$M,6,D7='団体&amp;データ'!$B:$B))</f>
      </c>
      <c r="G7" s="13">
        <f>IF($A7="","",VLOOKUP($A7,'団体&amp;データ'!$B:$M,7,E7='団体&amp;データ'!$B:$B))</f>
      </c>
      <c r="H7" s="13">
        <f>IF($A7="","",VLOOKUP($A7,'団体&amp;データ'!$B:$M,8,F7='団体&amp;データ'!$B:$B))</f>
      </c>
      <c r="I7" s="13">
        <f>IF($A7="","",VLOOKUP($A7,'団体&amp;データ'!$B:$M,9,G7='団体&amp;データ'!$B:$B))</f>
      </c>
      <c r="J7" s="13">
        <f>IF($A7="","",VLOOKUP($A7,'団体&amp;データ'!$B:$M,10,H7='団体&amp;データ'!$B:$B))</f>
      </c>
      <c r="K7" s="13">
        <f>IF($A7="","",VLOOKUP($A7,'団体&amp;データ'!$B:$M,11,I7='団体&amp;データ'!$B:$B))</f>
      </c>
      <c r="L7" s="4">
        <v>1</v>
      </c>
    </row>
    <row r="8" spans="1:12" ht="13.5">
      <c r="A8" s="12"/>
      <c r="B8" s="12">
        <f>IF(A8="","",VLOOKUP(A8,'名簿'!B:C,2,A8='名簿'!B:B))</f>
      </c>
      <c r="C8" s="13">
        <f>IF($A8="","",VLOOKUP($A8,'団体&amp;データ'!$B:$M,3,A8='団体&amp;データ'!$B:$B))</f>
      </c>
      <c r="D8" s="13">
        <f>IF($A8="","",VLOOKUP($A8,'団体&amp;データ'!$B:$M,4,B8='団体&amp;データ'!$B:$B))</f>
      </c>
      <c r="E8" s="13">
        <f>IF($A8="","",VLOOKUP($A8,'団体&amp;データ'!$B:$M,5,C8='団体&amp;データ'!$B:$B))</f>
      </c>
      <c r="F8" s="13">
        <f>IF($A8="","",VLOOKUP($A8,'団体&amp;データ'!$B:$M,6,D8='団体&amp;データ'!$B:$B))</f>
      </c>
      <c r="G8" s="13">
        <f>IF($A8="","",VLOOKUP($A8,'団体&amp;データ'!$B:$M,7,E8='団体&amp;データ'!$B:$B))</f>
      </c>
      <c r="H8" s="13">
        <f>IF($A8="","",VLOOKUP($A8,'団体&amp;データ'!$B:$M,8,F8='団体&amp;データ'!$B:$B))</f>
      </c>
      <c r="I8" s="13">
        <f>IF($A8="","",VLOOKUP($A8,'団体&amp;データ'!$B:$M,9,G8='団体&amp;データ'!$B:$B))</f>
      </c>
      <c r="J8" s="13">
        <f>IF($A8="","",VLOOKUP($A8,'団体&amp;データ'!$B:$M,10,H8='団体&amp;データ'!$B:$B))</f>
      </c>
      <c r="K8" s="13">
        <f>IF($A8="","",VLOOKUP($A8,'団体&amp;データ'!$B:$M,11,I8='団体&amp;データ'!$B:$B))</f>
      </c>
      <c r="L8" s="17">
        <f>L7+1</f>
        <v>2</v>
      </c>
    </row>
    <row r="9" spans="1:12" ht="13.5">
      <c r="A9" s="12"/>
      <c r="B9" s="12">
        <f>IF(A9="","",VLOOKUP(A9,'名簿'!B:C,2,A9='名簿'!B:B))</f>
      </c>
      <c r="C9" s="13">
        <f>IF($A9="","",VLOOKUP($A9,'団体&amp;データ'!$B:$M,3,A9='団体&amp;データ'!$B:$B))</f>
      </c>
      <c r="D9" s="13">
        <f>IF($A9="","",VLOOKUP($A9,'団体&amp;データ'!$B:$M,4,B9='団体&amp;データ'!$B:$B))</f>
      </c>
      <c r="E9" s="13">
        <f>IF($A9="","",VLOOKUP($A9,'団体&amp;データ'!$B:$M,5,C9='団体&amp;データ'!$B:$B))</f>
      </c>
      <c r="F9" s="13">
        <f>IF($A9="","",VLOOKUP($A9,'団体&amp;データ'!$B:$M,6,D9='団体&amp;データ'!$B:$B))</f>
      </c>
      <c r="G9" s="13">
        <f>IF($A9="","",VLOOKUP($A9,'団体&amp;データ'!$B:$M,7,E9='団体&amp;データ'!$B:$B))</f>
      </c>
      <c r="H9" s="13">
        <f>IF($A9="","",VLOOKUP($A9,'団体&amp;データ'!$B:$M,8,F9='団体&amp;データ'!$B:$B))</f>
      </c>
      <c r="I9" s="13">
        <f>IF($A9="","",VLOOKUP($A9,'団体&amp;データ'!$B:$M,9,G9='団体&amp;データ'!$B:$B))</f>
      </c>
      <c r="J9" s="13">
        <f>IF($A9="","",VLOOKUP($A9,'団体&amp;データ'!$B:$M,10,H9='団体&amp;データ'!$B:$B))</f>
      </c>
      <c r="K9" s="13">
        <f>IF($A9="","",VLOOKUP($A9,'団体&amp;データ'!$B:$M,11,I9='団体&amp;データ'!$B:$B))</f>
      </c>
      <c r="L9" s="17">
        <f aca="true" t="shared" si="0" ref="L9:L40">L8+1</f>
        <v>3</v>
      </c>
    </row>
    <row r="10" spans="1:12" ht="13.5">
      <c r="A10" s="12"/>
      <c r="B10" s="12">
        <f>IF(A10="","",VLOOKUP(A10,'名簿'!B:C,2,A10='名簿'!B:B))</f>
      </c>
      <c r="C10" s="13">
        <f>IF($A10="","",VLOOKUP($A10,'団体&amp;データ'!$B:$M,3,A10='団体&amp;データ'!$B:$B))</f>
      </c>
      <c r="D10" s="13">
        <f>IF($A10="","",VLOOKUP($A10,'団体&amp;データ'!$B:$M,4,B10='団体&amp;データ'!$B:$B))</f>
      </c>
      <c r="E10" s="13">
        <f>IF($A10="","",VLOOKUP($A10,'団体&amp;データ'!$B:$M,5,C10='団体&amp;データ'!$B:$B))</f>
      </c>
      <c r="F10" s="13">
        <f>IF($A10="","",VLOOKUP($A10,'団体&amp;データ'!$B:$M,6,D10='団体&amp;データ'!$B:$B))</f>
      </c>
      <c r="G10" s="13">
        <f>IF($A10="","",VLOOKUP($A10,'団体&amp;データ'!$B:$M,7,E10='団体&amp;データ'!$B:$B))</f>
      </c>
      <c r="H10" s="13">
        <f>IF($A10="","",VLOOKUP($A10,'団体&amp;データ'!$B:$M,8,F10='団体&amp;データ'!$B:$B))</f>
      </c>
      <c r="I10" s="13">
        <f>IF($A10="","",VLOOKUP($A10,'団体&amp;データ'!$B:$M,9,G10='団体&amp;データ'!$B:$B))</f>
      </c>
      <c r="J10" s="13">
        <f>IF($A10="","",VLOOKUP($A10,'団体&amp;データ'!$B:$M,10,H10='団体&amp;データ'!$B:$B))</f>
      </c>
      <c r="K10" s="13">
        <f>IF($A10="","",VLOOKUP($A10,'団体&amp;データ'!$B:$M,11,I10='団体&amp;データ'!$B:$B))</f>
      </c>
      <c r="L10" s="17">
        <f t="shared" si="0"/>
        <v>4</v>
      </c>
    </row>
    <row r="11" spans="1:12" ht="13.5">
      <c r="A11" s="12"/>
      <c r="B11" s="12">
        <f>IF(A11="","",VLOOKUP(A11,'名簿'!B:C,2,A11='名簿'!B:B))</f>
      </c>
      <c r="C11" s="13">
        <f>IF($A11="","",VLOOKUP($A11,'団体&amp;データ'!$B:$M,3,A11='団体&amp;データ'!$B:$B))</f>
      </c>
      <c r="D11" s="13">
        <f>IF($A11="","",VLOOKUP($A11,'団体&amp;データ'!$B:$M,4,B11='団体&amp;データ'!$B:$B))</f>
      </c>
      <c r="E11" s="13">
        <f>IF($A11="","",VLOOKUP($A11,'団体&amp;データ'!$B:$M,5,C11='団体&amp;データ'!$B:$B))</f>
      </c>
      <c r="F11" s="13">
        <f>IF($A11="","",VLOOKUP($A11,'団体&amp;データ'!$B:$M,6,D11='団体&amp;データ'!$B:$B))</f>
      </c>
      <c r="G11" s="13">
        <f>IF($A11="","",VLOOKUP($A11,'団体&amp;データ'!$B:$M,7,E11='団体&amp;データ'!$B:$B))</f>
      </c>
      <c r="H11" s="13">
        <f>IF($A11="","",VLOOKUP($A11,'団体&amp;データ'!$B:$M,8,F11='団体&amp;データ'!$B:$B))</f>
      </c>
      <c r="I11" s="13">
        <f>IF($A11="","",VLOOKUP($A11,'団体&amp;データ'!$B:$M,9,G11='団体&amp;データ'!$B:$B))</f>
      </c>
      <c r="J11" s="13">
        <f>IF($A11="","",VLOOKUP($A11,'団体&amp;データ'!$B:$M,10,H11='団体&amp;データ'!$B:$B))</f>
      </c>
      <c r="K11" s="13">
        <f>IF($A11="","",VLOOKUP($A11,'団体&amp;データ'!$B:$M,11,I11='団体&amp;データ'!$B:$B))</f>
      </c>
      <c r="L11" s="17">
        <f t="shared" si="0"/>
        <v>5</v>
      </c>
    </row>
    <row r="12" spans="1:12" ht="13.5">
      <c r="A12" s="12"/>
      <c r="B12" s="12">
        <f>IF(A12="","",VLOOKUP(A12,'名簿'!B:C,2,A12='名簿'!B:B))</f>
      </c>
      <c r="C12" s="13">
        <f>IF($A12="","",VLOOKUP($A12,'団体&amp;データ'!$B:$M,3,A12='団体&amp;データ'!$B:$B))</f>
      </c>
      <c r="D12" s="13">
        <f>IF($A12="","",VLOOKUP($A12,'団体&amp;データ'!$B:$M,4,B12='団体&amp;データ'!$B:$B))</f>
      </c>
      <c r="E12" s="13">
        <f>IF($A12="","",VLOOKUP($A12,'団体&amp;データ'!$B:$M,5,C12='団体&amp;データ'!$B:$B))</f>
      </c>
      <c r="F12" s="13">
        <f>IF($A12="","",VLOOKUP($A12,'団体&amp;データ'!$B:$M,6,D12='団体&amp;データ'!$B:$B))</f>
      </c>
      <c r="G12" s="13">
        <f>IF($A12="","",VLOOKUP($A12,'団体&amp;データ'!$B:$M,7,E12='団体&amp;データ'!$B:$B))</f>
      </c>
      <c r="H12" s="13">
        <f>IF($A12="","",VLOOKUP($A12,'団体&amp;データ'!$B:$M,8,F12='団体&amp;データ'!$B:$B))</f>
      </c>
      <c r="I12" s="13">
        <f>IF($A12="","",VLOOKUP($A12,'団体&amp;データ'!$B:$M,9,G12='団体&amp;データ'!$B:$B))</f>
      </c>
      <c r="J12" s="13">
        <f>IF($A12="","",VLOOKUP($A12,'団体&amp;データ'!$B:$M,10,H12='団体&amp;データ'!$B:$B))</f>
      </c>
      <c r="K12" s="13">
        <f>IF($A12="","",VLOOKUP($A12,'団体&amp;データ'!$B:$M,11,I12='団体&amp;データ'!$B:$B))</f>
      </c>
      <c r="L12" s="17">
        <f t="shared" si="0"/>
        <v>6</v>
      </c>
    </row>
    <row r="13" spans="1:12" ht="13.5">
      <c r="A13" s="12"/>
      <c r="B13" s="12">
        <f>IF(A13="","",VLOOKUP(A13,'名簿'!B:C,2,A13='名簿'!B:B))</f>
      </c>
      <c r="C13" s="13">
        <f>IF($A13="","",VLOOKUP($A13,'団体&amp;データ'!$B:$M,3,A13='団体&amp;データ'!$B:$B))</f>
      </c>
      <c r="D13" s="13">
        <f>IF($A13="","",VLOOKUP($A13,'団体&amp;データ'!$B:$M,4,B13='団体&amp;データ'!$B:$B))</f>
      </c>
      <c r="E13" s="13">
        <f>IF($A13="","",VLOOKUP($A13,'団体&amp;データ'!$B:$M,5,C13='団体&amp;データ'!$B:$B))</f>
      </c>
      <c r="F13" s="13">
        <f>IF($A13="","",VLOOKUP($A13,'団体&amp;データ'!$B:$M,6,D13='団体&amp;データ'!$B:$B))</f>
      </c>
      <c r="G13" s="13">
        <f>IF($A13="","",VLOOKUP($A13,'団体&amp;データ'!$B:$M,7,E13='団体&amp;データ'!$B:$B))</f>
      </c>
      <c r="H13" s="13">
        <f>IF($A13="","",VLOOKUP($A13,'団体&amp;データ'!$B:$M,8,F13='団体&amp;データ'!$B:$B))</f>
      </c>
      <c r="I13" s="13">
        <f>IF($A13="","",VLOOKUP($A13,'団体&amp;データ'!$B:$M,9,G13='団体&amp;データ'!$B:$B))</f>
      </c>
      <c r="J13" s="13">
        <f>IF($A13="","",VLOOKUP($A13,'団体&amp;データ'!$B:$M,10,H13='団体&amp;データ'!$B:$B))</f>
      </c>
      <c r="K13" s="13">
        <f>IF($A13="","",VLOOKUP($A13,'団体&amp;データ'!$B:$M,11,I13='団体&amp;データ'!$B:$B))</f>
      </c>
      <c r="L13" s="17">
        <f t="shared" si="0"/>
        <v>7</v>
      </c>
    </row>
    <row r="14" spans="1:12" ht="13.5">
      <c r="A14" s="12"/>
      <c r="B14" s="12">
        <f>IF(A14="","",VLOOKUP(A14,'名簿'!B:C,2,A14='名簿'!B:B))</f>
      </c>
      <c r="C14" s="13">
        <f>IF($A14="","",VLOOKUP($A14,'団体&amp;データ'!$B:$M,3,A14='団体&amp;データ'!$B:$B))</f>
      </c>
      <c r="D14" s="13">
        <f>IF($A14="","",VLOOKUP($A14,'団体&amp;データ'!$B:$M,4,B14='団体&amp;データ'!$B:$B))</f>
      </c>
      <c r="E14" s="13">
        <f>IF($A14="","",VLOOKUP($A14,'団体&amp;データ'!$B:$M,5,C14='団体&amp;データ'!$B:$B))</f>
      </c>
      <c r="F14" s="13">
        <f>IF($A14="","",VLOOKUP($A14,'団体&amp;データ'!$B:$M,6,D14='団体&amp;データ'!$B:$B))</f>
      </c>
      <c r="G14" s="13">
        <f>IF($A14="","",VLOOKUP($A14,'団体&amp;データ'!$B:$M,7,E14='団体&amp;データ'!$B:$B))</f>
      </c>
      <c r="H14" s="13">
        <f>IF($A14="","",VLOOKUP($A14,'団体&amp;データ'!$B:$M,8,F14='団体&amp;データ'!$B:$B))</f>
      </c>
      <c r="I14" s="13">
        <f>IF($A14="","",VLOOKUP($A14,'団体&amp;データ'!$B:$M,9,G14='団体&amp;データ'!$B:$B))</f>
      </c>
      <c r="J14" s="13">
        <f>IF($A14="","",VLOOKUP($A14,'団体&amp;データ'!$B:$M,10,H14='団体&amp;データ'!$B:$B))</f>
      </c>
      <c r="K14" s="13">
        <f>IF($A14="","",VLOOKUP($A14,'団体&amp;データ'!$B:$M,11,I14='団体&amp;データ'!$B:$B))</f>
      </c>
      <c r="L14" s="17">
        <f t="shared" si="0"/>
        <v>8</v>
      </c>
    </row>
    <row r="15" spans="1:12" ht="13.5">
      <c r="A15" s="12"/>
      <c r="B15" s="12">
        <f>IF(A15="","",VLOOKUP(A15,'名簿'!B:C,2,A15='名簿'!B:B))</f>
      </c>
      <c r="C15" s="13">
        <f>IF($A15="","",VLOOKUP($A15,'団体&amp;データ'!$B:$M,3,A15='団体&amp;データ'!$B:$B))</f>
      </c>
      <c r="D15" s="13">
        <f>IF($A15="","",VLOOKUP($A15,'団体&amp;データ'!$B:$M,4,B15='団体&amp;データ'!$B:$B))</f>
      </c>
      <c r="E15" s="13">
        <f>IF($A15="","",VLOOKUP($A15,'団体&amp;データ'!$B:$M,5,C15='団体&amp;データ'!$B:$B))</f>
      </c>
      <c r="F15" s="13">
        <f>IF($A15="","",VLOOKUP($A15,'団体&amp;データ'!$B:$M,6,D15='団体&amp;データ'!$B:$B))</f>
      </c>
      <c r="G15" s="13">
        <f>IF($A15="","",VLOOKUP($A15,'団体&amp;データ'!$B:$M,7,E15='団体&amp;データ'!$B:$B))</f>
      </c>
      <c r="H15" s="13">
        <f>IF($A15="","",VLOOKUP($A15,'団体&amp;データ'!$B:$M,8,F15='団体&amp;データ'!$B:$B))</f>
      </c>
      <c r="I15" s="13">
        <f>IF($A15="","",VLOOKUP($A15,'団体&amp;データ'!$B:$M,9,G15='団体&amp;データ'!$B:$B))</f>
      </c>
      <c r="J15" s="13">
        <f>IF($A15="","",VLOOKUP($A15,'団体&amp;データ'!$B:$M,10,H15='団体&amp;データ'!$B:$B))</f>
      </c>
      <c r="K15" s="13">
        <f>IF($A15="","",VLOOKUP($A15,'団体&amp;データ'!$B:$M,11,I15='団体&amp;データ'!$B:$B))</f>
      </c>
      <c r="L15" s="17">
        <f t="shared" si="0"/>
        <v>9</v>
      </c>
    </row>
    <row r="16" spans="1:12" ht="13.5">
      <c r="A16" s="12"/>
      <c r="B16" s="12">
        <f>IF(A16="","",VLOOKUP(A16,'名簿'!B:C,2,A16='名簿'!B:B))</f>
      </c>
      <c r="C16" s="13">
        <f>IF($A16="","",VLOOKUP($A16,'団体&amp;データ'!$B:$M,3,A16='団体&amp;データ'!$B:$B))</f>
      </c>
      <c r="D16" s="13">
        <f>IF($A16="","",VLOOKUP($A16,'団体&amp;データ'!$B:$M,4,B16='団体&amp;データ'!$B:$B))</f>
      </c>
      <c r="E16" s="13">
        <f>IF($A16="","",VLOOKUP($A16,'団体&amp;データ'!$B:$M,5,C16='団体&amp;データ'!$B:$B))</f>
      </c>
      <c r="F16" s="13">
        <f>IF($A16="","",VLOOKUP($A16,'団体&amp;データ'!$B:$M,6,D16='団体&amp;データ'!$B:$B))</f>
      </c>
      <c r="G16" s="13">
        <f>IF($A16="","",VLOOKUP($A16,'団体&amp;データ'!$B:$M,7,E16='団体&amp;データ'!$B:$B))</f>
      </c>
      <c r="H16" s="13">
        <f>IF($A16="","",VLOOKUP($A16,'団体&amp;データ'!$B:$M,8,F16='団体&amp;データ'!$B:$B))</f>
      </c>
      <c r="I16" s="13">
        <f>IF($A16="","",VLOOKUP($A16,'団体&amp;データ'!$B:$M,9,G16='団体&amp;データ'!$B:$B))</f>
      </c>
      <c r="J16" s="13">
        <f>IF($A16="","",VLOOKUP($A16,'団体&amp;データ'!$B:$M,10,H16='団体&amp;データ'!$B:$B))</f>
      </c>
      <c r="K16" s="13">
        <f>IF($A16="","",VLOOKUP($A16,'団体&amp;データ'!$B:$M,11,I16='団体&amp;データ'!$B:$B))</f>
      </c>
      <c r="L16" s="17">
        <f t="shared" si="0"/>
        <v>10</v>
      </c>
    </row>
    <row r="17" spans="1:12" ht="13.5">
      <c r="A17" s="13"/>
      <c r="B17" s="12">
        <f>IF(A17="","",VLOOKUP(A17,'名簿'!B:C,2,A17='名簿'!B:B))</f>
      </c>
      <c r="C17" s="13">
        <f>IF($A17="","",VLOOKUP($A17,'団体&amp;データ'!$B:$M,3,A17='団体&amp;データ'!$B:$B))</f>
      </c>
      <c r="D17" s="13">
        <f>IF($A17="","",VLOOKUP($A17,'団体&amp;データ'!$B:$M,4,B17='団体&amp;データ'!$B:$B))</f>
      </c>
      <c r="E17" s="13">
        <f>IF($A17="","",VLOOKUP($A17,'団体&amp;データ'!$B:$M,5,C17='団体&amp;データ'!$B:$B))</f>
      </c>
      <c r="F17" s="13">
        <f>IF($A17="","",VLOOKUP($A17,'団体&amp;データ'!$B:$M,6,D17='団体&amp;データ'!$B:$B))</f>
      </c>
      <c r="G17" s="13">
        <f>IF($A17="","",VLOOKUP($A17,'団体&amp;データ'!$B:$M,7,E17='団体&amp;データ'!$B:$B))</f>
      </c>
      <c r="H17" s="13">
        <f>IF($A17="","",VLOOKUP($A17,'団体&amp;データ'!$B:$M,8,F17='団体&amp;データ'!$B:$B))</f>
      </c>
      <c r="I17" s="13">
        <f>IF($A17="","",VLOOKUP($A17,'団体&amp;データ'!$B:$M,9,G17='団体&amp;データ'!$B:$B))</f>
      </c>
      <c r="J17" s="13">
        <f>IF($A17="","",VLOOKUP($A17,'団体&amp;データ'!$B:$M,10,H17='団体&amp;データ'!$B:$B))</f>
      </c>
      <c r="K17" s="13">
        <f>IF($A17="","",VLOOKUP($A17,'団体&amp;データ'!$B:$M,11,I17='団体&amp;データ'!$B:$B))</f>
      </c>
      <c r="L17" s="17">
        <f t="shared" si="0"/>
        <v>11</v>
      </c>
    </row>
    <row r="18" spans="1:12" ht="13.5">
      <c r="A18" s="12"/>
      <c r="B18" s="12">
        <f>IF(A18="","",VLOOKUP(A18,'名簿'!B:C,2,A18='名簿'!B:B))</f>
      </c>
      <c r="C18" s="13">
        <f>IF($A18="","",VLOOKUP($A18,'団体&amp;データ'!$B:$M,3,A18='団体&amp;データ'!$B:$B))</f>
      </c>
      <c r="D18" s="13">
        <f>IF($A18="","",VLOOKUP($A18,'団体&amp;データ'!$B:$M,4,B18='団体&amp;データ'!$B:$B))</f>
      </c>
      <c r="E18" s="13">
        <f>IF($A18="","",VLOOKUP($A18,'団体&amp;データ'!$B:$M,5,C18='団体&amp;データ'!$B:$B))</f>
      </c>
      <c r="F18" s="13">
        <f>IF($A18="","",VLOOKUP($A18,'団体&amp;データ'!$B:$M,6,D18='団体&amp;データ'!$B:$B))</f>
      </c>
      <c r="G18" s="13">
        <f>IF($A18="","",VLOOKUP($A18,'団体&amp;データ'!$B:$M,7,E18='団体&amp;データ'!$B:$B))</f>
      </c>
      <c r="H18" s="13">
        <f>IF($A18="","",VLOOKUP($A18,'団体&amp;データ'!$B:$M,8,F18='団体&amp;データ'!$B:$B))</f>
      </c>
      <c r="I18" s="13">
        <f>IF($A18="","",VLOOKUP($A18,'団体&amp;データ'!$B:$M,9,G18='団体&amp;データ'!$B:$B))</f>
      </c>
      <c r="J18" s="13">
        <f>IF($A18="","",VLOOKUP($A18,'団体&amp;データ'!$B:$M,10,H18='団体&amp;データ'!$B:$B))</f>
      </c>
      <c r="K18" s="13">
        <f>IF($A18="","",VLOOKUP($A18,'団体&amp;データ'!$B:$M,11,I18='団体&amp;データ'!$B:$B))</f>
      </c>
      <c r="L18" s="17">
        <f t="shared" si="0"/>
        <v>12</v>
      </c>
    </row>
    <row r="19" spans="1:12" ht="13.5">
      <c r="A19" s="12"/>
      <c r="B19" s="12">
        <f>IF(A19="","",VLOOKUP(A19,'名簿'!B:C,2,A19='名簿'!B:B))</f>
      </c>
      <c r="C19" s="13">
        <f>IF($A19="","",VLOOKUP($A19,'団体&amp;データ'!$B:$M,3,A19='団体&amp;データ'!$B:$B))</f>
      </c>
      <c r="D19" s="13">
        <f>IF($A19="","",VLOOKUP($A19,'団体&amp;データ'!$B:$M,4,B19='団体&amp;データ'!$B:$B))</f>
      </c>
      <c r="E19" s="13">
        <f>IF($A19="","",VLOOKUP($A19,'団体&amp;データ'!$B:$M,5,C19='団体&amp;データ'!$B:$B))</f>
      </c>
      <c r="F19" s="13">
        <f>IF($A19="","",VLOOKUP($A19,'団体&amp;データ'!$B:$M,6,D19='団体&amp;データ'!$B:$B))</f>
      </c>
      <c r="G19" s="13">
        <f>IF($A19="","",VLOOKUP($A19,'団体&amp;データ'!$B:$M,7,E19='団体&amp;データ'!$B:$B))</f>
      </c>
      <c r="H19" s="13">
        <f>IF($A19="","",VLOOKUP($A19,'団体&amp;データ'!$B:$M,8,F19='団体&amp;データ'!$B:$B))</f>
      </c>
      <c r="I19" s="13">
        <f>IF($A19="","",VLOOKUP($A19,'団体&amp;データ'!$B:$M,9,G19='団体&amp;データ'!$B:$B))</f>
      </c>
      <c r="J19" s="13">
        <f>IF($A19="","",VLOOKUP($A19,'団体&amp;データ'!$B:$M,10,H19='団体&amp;データ'!$B:$B))</f>
      </c>
      <c r="K19" s="13">
        <f>IF($A19="","",VLOOKUP($A19,'団体&amp;データ'!$B:$M,11,I19='団体&amp;データ'!$B:$B))</f>
      </c>
      <c r="L19" s="17">
        <f t="shared" si="0"/>
        <v>13</v>
      </c>
    </row>
    <row r="20" spans="1:12" ht="13.5">
      <c r="A20" s="12"/>
      <c r="B20" s="12">
        <f>IF(A20="","",VLOOKUP(A20,'名簿'!B:C,2,A20='名簿'!B:B))</f>
      </c>
      <c r="C20" s="13">
        <f>IF($A20="","",VLOOKUP($A20,'団体&amp;データ'!$B:$M,3,A20='団体&amp;データ'!$B:$B))</f>
      </c>
      <c r="D20" s="13">
        <f>IF($A20="","",VLOOKUP($A20,'団体&amp;データ'!$B:$M,4,B20='団体&amp;データ'!$B:$B))</f>
      </c>
      <c r="E20" s="13">
        <f>IF($A20="","",VLOOKUP($A20,'団体&amp;データ'!$B:$M,5,C20='団体&amp;データ'!$B:$B))</f>
      </c>
      <c r="F20" s="13">
        <f>IF($A20="","",VLOOKUP($A20,'団体&amp;データ'!$B:$M,6,D20='団体&amp;データ'!$B:$B))</f>
      </c>
      <c r="G20" s="13">
        <f>IF($A20="","",VLOOKUP($A20,'団体&amp;データ'!$B:$M,7,E20='団体&amp;データ'!$B:$B))</f>
      </c>
      <c r="H20" s="13">
        <f>IF($A20="","",VLOOKUP($A20,'団体&amp;データ'!$B:$M,8,F20='団体&amp;データ'!$B:$B))</f>
      </c>
      <c r="I20" s="13">
        <f>IF($A20="","",VLOOKUP($A20,'団体&amp;データ'!$B:$M,9,G20='団体&amp;データ'!$B:$B))</f>
      </c>
      <c r="J20" s="13">
        <f>IF($A20="","",VLOOKUP($A20,'団体&amp;データ'!$B:$M,10,H20='団体&amp;データ'!$B:$B))</f>
      </c>
      <c r="K20" s="13">
        <f>IF($A20="","",VLOOKUP($A20,'団体&amp;データ'!$B:$M,11,I20='団体&amp;データ'!$B:$B))</f>
      </c>
      <c r="L20" s="17">
        <f t="shared" si="0"/>
        <v>14</v>
      </c>
    </row>
    <row r="21" spans="1:12" ht="13.5">
      <c r="A21" s="12"/>
      <c r="B21" s="12">
        <f>IF(A21="","",VLOOKUP(A21,'名簿'!B:C,2,A21='名簿'!B:B))</f>
      </c>
      <c r="C21" s="13">
        <f>IF($A21="","",VLOOKUP($A21,'団体&amp;データ'!$B:$M,3,A21='団体&amp;データ'!$B:$B))</f>
      </c>
      <c r="D21" s="13">
        <f>IF($A21="","",VLOOKUP($A21,'団体&amp;データ'!$B:$M,4,B21='団体&amp;データ'!$B:$B))</f>
      </c>
      <c r="E21" s="13">
        <f>IF($A21="","",VLOOKUP($A21,'団体&amp;データ'!$B:$M,5,C21='団体&amp;データ'!$B:$B))</f>
      </c>
      <c r="F21" s="13">
        <f>IF($A21="","",VLOOKUP($A21,'団体&amp;データ'!$B:$M,6,D21='団体&amp;データ'!$B:$B))</f>
      </c>
      <c r="G21" s="13">
        <f>IF($A21="","",VLOOKUP($A21,'団体&amp;データ'!$B:$M,7,E21='団体&amp;データ'!$B:$B))</f>
      </c>
      <c r="H21" s="13">
        <f>IF($A21="","",VLOOKUP($A21,'団体&amp;データ'!$B:$M,8,F21='団体&amp;データ'!$B:$B))</f>
      </c>
      <c r="I21" s="13">
        <f>IF($A21="","",VLOOKUP($A21,'団体&amp;データ'!$B:$M,9,G21='団体&amp;データ'!$B:$B))</f>
      </c>
      <c r="J21" s="13">
        <f>IF($A21="","",VLOOKUP($A21,'団体&amp;データ'!$B:$M,10,H21='団体&amp;データ'!$B:$B))</f>
      </c>
      <c r="K21" s="13">
        <f>IF($A21="","",VLOOKUP($A21,'団体&amp;データ'!$B:$M,11,I21='団体&amp;データ'!$B:$B))</f>
      </c>
      <c r="L21" s="17">
        <f t="shared" si="0"/>
        <v>15</v>
      </c>
    </row>
    <row r="22" spans="1:12" ht="13.5">
      <c r="A22" s="12"/>
      <c r="B22" s="12">
        <f>IF(A22="","",VLOOKUP(A22,'名簿'!B:C,2,A22='名簿'!B:B))</f>
      </c>
      <c r="C22" s="13">
        <f>IF($A22="","",VLOOKUP($A22,'団体&amp;データ'!$B:$M,3,A22='団体&amp;データ'!$B:$B))</f>
      </c>
      <c r="D22" s="13">
        <f>IF($A22="","",VLOOKUP($A22,'団体&amp;データ'!$B:$M,4,B22='団体&amp;データ'!$B:$B))</f>
      </c>
      <c r="E22" s="13">
        <f>IF($A22="","",VLOOKUP($A22,'団体&amp;データ'!$B:$M,5,C22='団体&amp;データ'!$B:$B))</f>
      </c>
      <c r="F22" s="13">
        <f>IF($A22="","",VLOOKUP($A22,'団体&amp;データ'!$B:$M,6,D22='団体&amp;データ'!$B:$B))</f>
      </c>
      <c r="G22" s="13">
        <f>IF($A22="","",VLOOKUP($A22,'団体&amp;データ'!$B:$M,7,E22='団体&amp;データ'!$B:$B))</f>
      </c>
      <c r="H22" s="13">
        <f>IF($A22="","",VLOOKUP($A22,'団体&amp;データ'!$B:$M,8,F22='団体&amp;データ'!$B:$B))</f>
      </c>
      <c r="I22" s="13">
        <f>IF($A22="","",VLOOKUP($A22,'団体&amp;データ'!$B:$M,9,G22='団体&amp;データ'!$B:$B))</f>
      </c>
      <c r="J22" s="13">
        <f>IF($A22="","",VLOOKUP($A22,'団体&amp;データ'!$B:$M,10,H22='団体&amp;データ'!$B:$B))</f>
      </c>
      <c r="K22" s="13">
        <f>IF($A22="","",VLOOKUP($A22,'団体&amp;データ'!$B:$M,11,I22='団体&amp;データ'!$B:$B))</f>
      </c>
      <c r="L22" s="17">
        <f t="shared" si="0"/>
        <v>16</v>
      </c>
    </row>
    <row r="23" spans="1:12" ht="13.5">
      <c r="A23" s="12"/>
      <c r="B23" s="12">
        <f>IF(A23="","",VLOOKUP(A23,'名簿'!B:C,2,A23='名簿'!B:B))</f>
      </c>
      <c r="C23" s="13">
        <f>IF($A23="","",VLOOKUP($A23,'団体&amp;データ'!$B:$M,3,A23='団体&amp;データ'!$B:$B))</f>
      </c>
      <c r="D23" s="13">
        <f>IF($A23="","",VLOOKUP($A23,'団体&amp;データ'!$B:$M,4,B23='団体&amp;データ'!$B:$B))</f>
      </c>
      <c r="E23" s="13">
        <f>IF($A23="","",VLOOKUP($A23,'団体&amp;データ'!$B:$M,5,C23='団体&amp;データ'!$B:$B))</f>
      </c>
      <c r="F23" s="13">
        <f>IF($A23="","",VLOOKUP($A23,'団体&amp;データ'!$B:$M,6,D23='団体&amp;データ'!$B:$B))</f>
      </c>
      <c r="G23" s="13">
        <f>IF($A23="","",VLOOKUP($A23,'団体&amp;データ'!$B:$M,7,E23='団体&amp;データ'!$B:$B))</f>
      </c>
      <c r="H23" s="13">
        <f>IF($A23="","",VLOOKUP($A23,'団体&amp;データ'!$B:$M,8,F23='団体&amp;データ'!$B:$B))</f>
      </c>
      <c r="I23" s="13">
        <f>IF($A23="","",VLOOKUP($A23,'団体&amp;データ'!$B:$M,9,G23='団体&amp;データ'!$B:$B))</f>
      </c>
      <c r="J23" s="13">
        <f>IF($A23="","",VLOOKUP($A23,'団体&amp;データ'!$B:$M,10,H23='団体&amp;データ'!$B:$B))</f>
      </c>
      <c r="K23" s="13">
        <f>IF($A23="","",VLOOKUP($A23,'団体&amp;データ'!$B:$M,11,I23='団体&amp;データ'!$B:$B))</f>
      </c>
      <c r="L23" s="17">
        <f t="shared" si="0"/>
        <v>17</v>
      </c>
    </row>
    <row r="24" spans="1:12" ht="13.5">
      <c r="A24" s="12"/>
      <c r="B24" s="12">
        <f>IF(A24="","",VLOOKUP(A24,'名簿'!B:C,2,A24='名簿'!B:B))</f>
      </c>
      <c r="C24" s="13">
        <f>IF($A24="","",VLOOKUP($A24,'団体&amp;データ'!$B:$M,3,A24='団体&amp;データ'!$B:$B))</f>
      </c>
      <c r="D24" s="13">
        <f>IF($A24="","",VLOOKUP($A24,'団体&amp;データ'!$B:$M,4,B24='団体&amp;データ'!$B:$B))</f>
      </c>
      <c r="E24" s="13">
        <f>IF($A24="","",VLOOKUP($A24,'団体&amp;データ'!$B:$M,5,C24='団体&amp;データ'!$B:$B))</f>
      </c>
      <c r="F24" s="13">
        <f>IF($A24="","",VLOOKUP($A24,'団体&amp;データ'!$B:$M,6,D24='団体&amp;データ'!$B:$B))</f>
      </c>
      <c r="G24" s="13">
        <f>IF($A24="","",VLOOKUP($A24,'団体&amp;データ'!$B:$M,7,E24='団体&amp;データ'!$B:$B))</f>
      </c>
      <c r="H24" s="13">
        <f>IF($A24="","",VLOOKUP($A24,'団体&amp;データ'!$B:$M,8,F24='団体&amp;データ'!$B:$B))</f>
      </c>
      <c r="I24" s="13">
        <f>IF($A24="","",VLOOKUP($A24,'団体&amp;データ'!$B:$M,9,G24='団体&amp;データ'!$B:$B))</f>
      </c>
      <c r="J24" s="13">
        <f>IF($A24="","",VLOOKUP($A24,'団体&amp;データ'!$B:$M,10,H24='団体&amp;データ'!$B:$B))</f>
      </c>
      <c r="K24" s="13">
        <f>IF($A24="","",VLOOKUP($A24,'団体&amp;データ'!$B:$M,11,I24='団体&amp;データ'!$B:$B))</f>
      </c>
      <c r="L24" s="17">
        <f t="shared" si="0"/>
        <v>18</v>
      </c>
    </row>
    <row r="25" spans="1:12" ht="13.5">
      <c r="A25" s="12"/>
      <c r="B25" s="12">
        <f>IF(A25="","",VLOOKUP(A25,'名簿'!B:C,2,A25='名簿'!B:B))</f>
      </c>
      <c r="C25" s="13">
        <f>IF($A25="","",VLOOKUP($A25,'団体&amp;データ'!$B:$M,3,A25='団体&amp;データ'!$B:$B))</f>
      </c>
      <c r="D25" s="13">
        <f>IF($A25="","",VLOOKUP($A25,'団体&amp;データ'!$B:$M,4,B25='団体&amp;データ'!$B:$B))</f>
      </c>
      <c r="E25" s="13">
        <f>IF($A25="","",VLOOKUP($A25,'団体&amp;データ'!$B:$M,5,C25='団体&amp;データ'!$B:$B))</f>
      </c>
      <c r="F25" s="13">
        <f>IF($A25="","",VLOOKUP($A25,'団体&amp;データ'!$B:$M,6,D25='団体&amp;データ'!$B:$B))</f>
      </c>
      <c r="G25" s="13">
        <f>IF($A25="","",VLOOKUP($A25,'団体&amp;データ'!$B:$M,7,E25='団体&amp;データ'!$B:$B))</f>
      </c>
      <c r="H25" s="13">
        <f>IF($A25="","",VLOOKUP($A25,'団体&amp;データ'!$B:$M,8,F25='団体&amp;データ'!$B:$B))</f>
      </c>
      <c r="I25" s="13">
        <f>IF($A25="","",VLOOKUP($A25,'団体&amp;データ'!$B:$M,9,G25='団体&amp;データ'!$B:$B))</f>
      </c>
      <c r="J25" s="13">
        <f>IF($A25="","",VLOOKUP($A25,'団体&amp;データ'!$B:$M,10,H25='団体&amp;データ'!$B:$B))</f>
      </c>
      <c r="K25" s="13">
        <f>IF($A25="","",VLOOKUP($A25,'団体&amp;データ'!$B:$M,11,I25='団体&amp;データ'!$B:$B))</f>
      </c>
      <c r="L25" s="17">
        <f t="shared" si="0"/>
        <v>19</v>
      </c>
    </row>
    <row r="26" spans="1:12" ht="13.5">
      <c r="A26" s="12"/>
      <c r="B26" s="12">
        <f>IF(A26="","",VLOOKUP(A26,'名簿'!B:C,2,A26='名簿'!B:B))</f>
      </c>
      <c r="C26" s="13">
        <f>IF($A26="","",VLOOKUP($A26,'団体&amp;データ'!$B:$M,3,A26='団体&amp;データ'!$B:$B))</f>
      </c>
      <c r="D26" s="13">
        <f>IF($A26="","",VLOOKUP($A26,'団体&amp;データ'!$B:$M,4,B26='団体&amp;データ'!$B:$B))</f>
      </c>
      <c r="E26" s="13">
        <f>IF($A26="","",VLOOKUP($A26,'団体&amp;データ'!$B:$M,5,C26='団体&amp;データ'!$B:$B))</f>
      </c>
      <c r="F26" s="13">
        <f>IF($A26="","",VLOOKUP($A26,'団体&amp;データ'!$B:$M,6,D26='団体&amp;データ'!$B:$B))</f>
      </c>
      <c r="G26" s="13">
        <f>IF($A26="","",VLOOKUP($A26,'団体&amp;データ'!$B:$M,7,E26='団体&amp;データ'!$B:$B))</f>
      </c>
      <c r="H26" s="13">
        <f>IF($A26="","",VLOOKUP($A26,'団体&amp;データ'!$B:$M,8,F26='団体&amp;データ'!$B:$B))</f>
      </c>
      <c r="I26" s="13">
        <f>IF($A26="","",VLOOKUP($A26,'団体&amp;データ'!$B:$M,9,G26='団体&amp;データ'!$B:$B))</f>
      </c>
      <c r="J26" s="13">
        <f>IF($A26="","",VLOOKUP($A26,'団体&amp;データ'!$B:$M,10,H26='団体&amp;データ'!$B:$B))</f>
      </c>
      <c r="K26" s="13">
        <f>IF($A26="","",VLOOKUP($A26,'団体&amp;データ'!$B:$M,11,I26='団体&amp;データ'!$B:$B))</f>
      </c>
      <c r="L26" s="17">
        <f t="shared" si="0"/>
        <v>20</v>
      </c>
    </row>
    <row r="27" spans="1:12" ht="13.5">
      <c r="A27" s="12"/>
      <c r="B27" s="12">
        <f>IF(A27="","",VLOOKUP(A27,'名簿'!B:C,2,A27='名簿'!B:B))</f>
      </c>
      <c r="C27" s="13">
        <f>IF($A27="","",VLOOKUP($A27,'団体&amp;データ'!$B:$M,3,A27='団体&amp;データ'!$B:$B))</f>
      </c>
      <c r="D27" s="13">
        <f>IF($A27="","",VLOOKUP($A27,'団体&amp;データ'!$B:$M,4,B27='団体&amp;データ'!$B:$B))</f>
      </c>
      <c r="E27" s="13">
        <f>IF($A27="","",VLOOKUP($A27,'団体&amp;データ'!$B:$M,5,C27='団体&amp;データ'!$B:$B))</f>
      </c>
      <c r="F27" s="13">
        <f>IF($A27="","",VLOOKUP($A27,'団体&amp;データ'!$B:$M,6,D27='団体&amp;データ'!$B:$B))</f>
      </c>
      <c r="G27" s="13">
        <f>IF($A27="","",VLOOKUP($A27,'団体&amp;データ'!$B:$M,7,E27='団体&amp;データ'!$B:$B))</f>
      </c>
      <c r="H27" s="13">
        <f>IF($A27="","",VLOOKUP($A27,'団体&amp;データ'!$B:$M,8,F27='団体&amp;データ'!$B:$B))</f>
      </c>
      <c r="I27" s="13">
        <f>IF($A27="","",VLOOKUP($A27,'団体&amp;データ'!$B:$M,9,G27='団体&amp;データ'!$B:$B))</f>
      </c>
      <c r="J27" s="13">
        <f>IF($A27="","",VLOOKUP($A27,'団体&amp;データ'!$B:$M,10,H27='団体&amp;データ'!$B:$B))</f>
      </c>
      <c r="K27" s="13">
        <f>IF($A27="","",VLOOKUP($A27,'団体&amp;データ'!$B:$M,11,I27='団体&amp;データ'!$B:$B))</f>
      </c>
      <c r="L27" s="17">
        <f t="shared" si="0"/>
        <v>21</v>
      </c>
    </row>
    <row r="28" spans="1:12" ht="13.5">
      <c r="A28" s="12"/>
      <c r="B28" s="12">
        <f>IF(A28="","",VLOOKUP(A28,'名簿'!B:C,2,A28='名簿'!B:B))</f>
      </c>
      <c r="C28" s="13">
        <f>IF($A28="","",VLOOKUP($A28,'団体&amp;データ'!$B:$M,3,A28='団体&amp;データ'!$B:$B))</f>
      </c>
      <c r="D28" s="13">
        <f>IF($A28="","",VLOOKUP($A28,'団体&amp;データ'!$B:$M,4,B28='団体&amp;データ'!$B:$B))</f>
      </c>
      <c r="E28" s="13">
        <f>IF($A28="","",VLOOKUP($A28,'団体&amp;データ'!$B:$M,5,C28='団体&amp;データ'!$B:$B))</f>
      </c>
      <c r="F28" s="13">
        <f>IF($A28="","",VLOOKUP($A28,'団体&amp;データ'!$B:$M,6,D28='団体&amp;データ'!$B:$B))</f>
      </c>
      <c r="G28" s="13">
        <f>IF($A28="","",VLOOKUP($A28,'団体&amp;データ'!$B:$M,7,E28='団体&amp;データ'!$B:$B))</f>
      </c>
      <c r="H28" s="13">
        <f>IF($A28="","",VLOOKUP($A28,'団体&amp;データ'!$B:$M,8,F28='団体&amp;データ'!$B:$B))</f>
      </c>
      <c r="I28" s="13">
        <f>IF($A28="","",VLOOKUP($A28,'団体&amp;データ'!$B:$M,9,G28='団体&amp;データ'!$B:$B))</f>
      </c>
      <c r="J28" s="13">
        <f>IF($A28="","",VLOOKUP($A28,'団体&amp;データ'!$B:$M,10,H28='団体&amp;データ'!$B:$B))</f>
      </c>
      <c r="K28" s="13">
        <f>IF($A28="","",VLOOKUP($A28,'団体&amp;データ'!$B:$M,11,I28='団体&amp;データ'!$B:$B))</f>
      </c>
      <c r="L28" s="17">
        <f t="shared" si="0"/>
        <v>22</v>
      </c>
    </row>
    <row r="29" spans="1:12" ht="13.5">
      <c r="A29" s="12"/>
      <c r="B29" s="12">
        <f>IF(A29="","",VLOOKUP(A29,'名簿'!B:C,2,A29='名簿'!B:B))</f>
      </c>
      <c r="C29" s="13">
        <f>IF($A29="","",VLOOKUP($A29,'団体&amp;データ'!$B:$M,3,A29='団体&amp;データ'!$B:$B))</f>
      </c>
      <c r="D29" s="13">
        <f>IF($A29="","",VLOOKUP($A29,'団体&amp;データ'!$B:$M,4,B29='団体&amp;データ'!$B:$B))</f>
      </c>
      <c r="E29" s="13">
        <f>IF($A29="","",VLOOKUP($A29,'団体&amp;データ'!$B:$M,5,C29='団体&amp;データ'!$B:$B))</f>
      </c>
      <c r="F29" s="13">
        <f>IF($A29="","",VLOOKUP($A29,'団体&amp;データ'!$B:$M,6,D29='団体&amp;データ'!$B:$B))</f>
      </c>
      <c r="G29" s="13">
        <f>IF($A29="","",VLOOKUP($A29,'団体&amp;データ'!$B:$M,7,E29='団体&amp;データ'!$B:$B))</f>
      </c>
      <c r="H29" s="13">
        <f>IF($A29="","",VLOOKUP($A29,'団体&amp;データ'!$B:$M,8,F29='団体&amp;データ'!$B:$B))</f>
      </c>
      <c r="I29" s="13">
        <f>IF($A29="","",VLOOKUP($A29,'団体&amp;データ'!$B:$M,9,G29='団体&amp;データ'!$B:$B))</f>
      </c>
      <c r="J29" s="13">
        <f>IF($A29="","",VLOOKUP($A29,'団体&amp;データ'!$B:$M,10,H29='団体&amp;データ'!$B:$B))</f>
      </c>
      <c r="K29" s="13">
        <f>IF($A29="","",VLOOKUP($A29,'団体&amp;データ'!$B:$M,11,I29='団体&amp;データ'!$B:$B))</f>
      </c>
      <c r="L29" s="17">
        <f t="shared" si="0"/>
        <v>23</v>
      </c>
    </row>
    <row r="30" spans="1:12" ht="13.5">
      <c r="A30" s="12"/>
      <c r="B30" s="12">
        <f>IF(A30="","",VLOOKUP(A30,'名簿'!B:C,2,A30='名簿'!B:B))</f>
      </c>
      <c r="C30" s="13">
        <f>IF($A30="","",VLOOKUP($A30,'団体&amp;データ'!$B:$M,3,A30='団体&amp;データ'!$B:$B))</f>
      </c>
      <c r="D30" s="13">
        <f>IF($A30="","",VLOOKUP($A30,'団体&amp;データ'!$B:$M,4,B30='団体&amp;データ'!$B:$B))</f>
      </c>
      <c r="E30" s="13">
        <f>IF($A30="","",VLOOKUP($A30,'団体&amp;データ'!$B:$M,5,C30='団体&amp;データ'!$B:$B))</f>
      </c>
      <c r="F30" s="13">
        <f>IF($A30="","",VLOOKUP($A30,'団体&amp;データ'!$B:$M,6,D30='団体&amp;データ'!$B:$B))</f>
      </c>
      <c r="G30" s="13">
        <f>IF($A30="","",VLOOKUP($A30,'団体&amp;データ'!$B:$M,7,E30='団体&amp;データ'!$B:$B))</f>
      </c>
      <c r="H30" s="13">
        <f>IF($A30="","",VLOOKUP($A30,'団体&amp;データ'!$B:$M,8,F30='団体&amp;データ'!$B:$B))</f>
      </c>
      <c r="I30" s="13">
        <f>IF($A30="","",VLOOKUP($A30,'団体&amp;データ'!$B:$M,9,G30='団体&amp;データ'!$B:$B))</f>
      </c>
      <c r="J30" s="13">
        <f>IF($A30="","",VLOOKUP($A30,'団体&amp;データ'!$B:$M,10,H30='団体&amp;データ'!$B:$B))</f>
      </c>
      <c r="K30" s="13">
        <f>IF($A30="","",VLOOKUP($A30,'団体&amp;データ'!$B:$M,11,I30='団体&amp;データ'!$B:$B))</f>
      </c>
      <c r="L30" s="17">
        <f t="shared" si="0"/>
        <v>24</v>
      </c>
    </row>
    <row r="31" spans="1:12" ht="13.5">
      <c r="A31" s="12"/>
      <c r="B31" s="12">
        <f>IF(A31="","",VLOOKUP(A31,'名簿'!B:C,2,A31='名簿'!B:B))</f>
      </c>
      <c r="C31" s="13">
        <f>IF($A31="","",VLOOKUP($A31,'団体&amp;データ'!$B:$M,3,A31='団体&amp;データ'!$B:$B))</f>
      </c>
      <c r="D31" s="13">
        <f>IF($A31="","",VLOOKUP($A31,'団体&amp;データ'!$B:$M,4,B31='団体&amp;データ'!$B:$B))</f>
      </c>
      <c r="E31" s="13">
        <f>IF($A31="","",VLOOKUP($A31,'団体&amp;データ'!$B:$M,5,C31='団体&amp;データ'!$B:$B))</f>
      </c>
      <c r="F31" s="13">
        <f>IF($A31="","",VLOOKUP($A31,'団体&amp;データ'!$B:$M,6,D31='団体&amp;データ'!$B:$B))</f>
      </c>
      <c r="G31" s="13">
        <f>IF($A31="","",VLOOKUP($A31,'団体&amp;データ'!$B:$M,7,E31='団体&amp;データ'!$B:$B))</f>
      </c>
      <c r="H31" s="13">
        <f>IF($A31="","",VLOOKUP($A31,'団体&amp;データ'!$B:$M,8,F31='団体&amp;データ'!$B:$B))</f>
      </c>
      <c r="I31" s="13">
        <f>IF($A31="","",VLOOKUP($A31,'団体&amp;データ'!$B:$M,9,G31='団体&amp;データ'!$B:$B))</f>
      </c>
      <c r="J31" s="13">
        <f>IF($A31="","",VLOOKUP($A31,'団体&amp;データ'!$B:$M,10,H31='団体&amp;データ'!$B:$B))</f>
      </c>
      <c r="K31" s="13">
        <f>IF($A31="","",VLOOKUP($A31,'団体&amp;データ'!$B:$M,11,I31='団体&amp;データ'!$B:$B))</f>
      </c>
      <c r="L31" s="17">
        <f t="shared" si="0"/>
        <v>25</v>
      </c>
    </row>
    <row r="32" spans="1:12" ht="13.5">
      <c r="A32" s="36"/>
      <c r="B32" s="12">
        <f>IF(A32="","",VLOOKUP(A32,'名簿'!B:C,2,A32='名簿'!B:B))</f>
      </c>
      <c r="C32" s="13">
        <f>IF($A32="","",VLOOKUP($A32,'団体&amp;データ'!$B:$M,3,A32='団体&amp;データ'!$B:$B))</f>
      </c>
      <c r="D32" s="13">
        <f>IF($A32="","",VLOOKUP($A32,'団体&amp;データ'!$B:$M,4,B32='団体&amp;データ'!$B:$B))</f>
      </c>
      <c r="E32" s="13">
        <f>IF($A32="","",VLOOKUP($A32,'団体&amp;データ'!$B:$M,5,C32='団体&amp;データ'!$B:$B))</f>
      </c>
      <c r="F32" s="13">
        <f>IF($A32="","",VLOOKUP($A32,'団体&amp;データ'!$B:$M,6,D32='団体&amp;データ'!$B:$B))</f>
      </c>
      <c r="G32" s="13">
        <f>IF($A32="","",VLOOKUP($A32,'団体&amp;データ'!$B:$M,7,E32='団体&amp;データ'!$B:$B))</f>
      </c>
      <c r="H32" s="13">
        <f>IF($A32="","",VLOOKUP($A32,'団体&amp;データ'!$B:$M,8,F32='団体&amp;データ'!$B:$B))</f>
      </c>
      <c r="I32" s="13">
        <f>IF($A32="","",VLOOKUP($A32,'団体&amp;データ'!$B:$M,9,G32='団体&amp;データ'!$B:$B))</f>
      </c>
      <c r="J32" s="13">
        <f>IF($A32="","",VLOOKUP($A32,'団体&amp;データ'!$B:$M,10,H32='団体&amp;データ'!$B:$B))</f>
      </c>
      <c r="K32" s="13">
        <f>IF($A32="","",VLOOKUP($A32,'団体&amp;データ'!$B:$M,11,I32='団体&amp;データ'!$B:$B))</f>
      </c>
      <c r="L32" s="17">
        <f t="shared" si="0"/>
        <v>26</v>
      </c>
    </row>
    <row r="33" spans="1:12" ht="13.5">
      <c r="A33" s="36"/>
      <c r="B33" s="12">
        <f>IF(A33="","",VLOOKUP(A33,'名簿'!B:C,2,A33='名簿'!B:B))</f>
      </c>
      <c r="C33" s="13">
        <f>IF($A33="","",VLOOKUP($A33,'団体&amp;データ'!$B:$M,3,A33='団体&amp;データ'!$B:$B))</f>
      </c>
      <c r="D33" s="13">
        <f>IF($A33="","",VLOOKUP($A33,'団体&amp;データ'!$B:$M,4,B33='団体&amp;データ'!$B:$B))</f>
      </c>
      <c r="E33" s="13">
        <f>IF($A33="","",VLOOKUP($A33,'団体&amp;データ'!$B:$M,5,C33='団体&amp;データ'!$B:$B))</f>
      </c>
      <c r="F33" s="13">
        <f>IF($A33="","",VLOOKUP($A33,'団体&amp;データ'!$B:$M,6,D33='団体&amp;データ'!$B:$B))</f>
      </c>
      <c r="G33" s="13">
        <f>IF($A33="","",VLOOKUP($A33,'団体&amp;データ'!$B:$M,7,E33='団体&amp;データ'!$B:$B))</f>
      </c>
      <c r="H33" s="13">
        <f>IF($A33="","",VLOOKUP($A33,'団体&amp;データ'!$B:$M,8,F33='団体&amp;データ'!$B:$B))</f>
      </c>
      <c r="I33" s="13">
        <f>IF($A33="","",VLOOKUP($A33,'団体&amp;データ'!$B:$M,9,G33='団体&amp;データ'!$B:$B))</f>
      </c>
      <c r="J33" s="13">
        <f>IF($A33="","",VLOOKUP($A33,'団体&amp;データ'!$B:$M,10,H33='団体&amp;データ'!$B:$B))</f>
      </c>
      <c r="K33" s="13">
        <f>IF($A33="","",VLOOKUP($A33,'団体&amp;データ'!$B:$M,11,I33='団体&amp;データ'!$B:$B))</f>
      </c>
      <c r="L33" s="17">
        <f t="shared" si="0"/>
        <v>27</v>
      </c>
    </row>
    <row r="34" spans="1:12" ht="13.5">
      <c r="A34" s="36"/>
      <c r="B34" s="12">
        <f>IF(A34="","",VLOOKUP(A34,'名簿'!B:C,2,A34='名簿'!B:B))</f>
      </c>
      <c r="C34" s="13">
        <f>IF($A34="","",VLOOKUP($A34,'団体&amp;データ'!$B:$M,3,A34='団体&amp;データ'!$B:$B))</f>
      </c>
      <c r="D34" s="13">
        <f>IF($A34="","",VLOOKUP($A34,'団体&amp;データ'!$B:$M,4,B34='団体&amp;データ'!$B:$B))</f>
      </c>
      <c r="E34" s="13">
        <f>IF($A34="","",VLOOKUP($A34,'団体&amp;データ'!$B:$M,5,C34='団体&amp;データ'!$B:$B))</f>
      </c>
      <c r="F34" s="13">
        <f>IF($A34="","",VLOOKUP($A34,'団体&amp;データ'!$B:$M,6,D34='団体&amp;データ'!$B:$B))</f>
      </c>
      <c r="G34" s="13">
        <f>IF($A34="","",VLOOKUP($A34,'団体&amp;データ'!$B:$M,7,E34='団体&amp;データ'!$B:$B))</f>
      </c>
      <c r="H34" s="13">
        <f>IF($A34="","",VLOOKUP($A34,'団体&amp;データ'!$B:$M,8,F34='団体&amp;データ'!$B:$B))</f>
      </c>
      <c r="I34" s="13">
        <f>IF($A34="","",VLOOKUP($A34,'団体&amp;データ'!$B:$M,9,G34='団体&amp;データ'!$B:$B))</f>
      </c>
      <c r="J34" s="13">
        <f>IF($A34="","",VLOOKUP($A34,'団体&amp;データ'!$B:$M,10,H34='団体&amp;データ'!$B:$B))</f>
      </c>
      <c r="K34" s="13">
        <f>IF($A34="","",VLOOKUP($A34,'団体&amp;データ'!$B:$M,11,I34='団体&amp;データ'!$B:$B))</f>
      </c>
      <c r="L34" s="17">
        <f t="shared" si="0"/>
        <v>28</v>
      </c>
    </row>
    <row r="35" spans="1:12" ht="13.5">
      <c r="A35" s="36"/>
      <c r="B35" s="12">
        <f>IF(A35="","",VLOOKUP(A35,'名簿'!B:C,2,A35='名簿'!B:B))</f>
      </c>
      <c r="C35" s="13">
        <f>IF($A35="","",VLOOKUP($A35,'団体&amp;データ'!$B:$M,3,A35='団体&amp;データ'!$B:$B))</f>
      </c>
      <c r="D35" s="13">
        <f>IF($A35="","",VLOOKUP($A35,'団体&amp;データ'!$B:$M,4,B35='団体&amp;データ'!$B:$B))</f>
      </c>
      <c r="E35" s="13">
        <f>IF($A35="","",VLOOKUP($A35,'団体&amp;データ'!$B:$M,5,C35='団体&amp;データ'!$B:$B))</f>
      </c>
      <c r="F35" s="13">
        <f>IF($A35="","",VLOOKUP($A35,'団体&amp;データ'!$B:$M,6,D35='団体&amp;データ'!$B:$B))</f>
      </c>
      <c r="G35" s="13">
        <f>IF($A35="","",VLOOKUP($A35,'団体&amp;データ'!$B:$M,7,E35='団体&amp;データ'!$B:$B))</f>
      </c>
      <c r="H35" s="13">
        <f>IF($A35="","",VLOOKUP($A35,'団体&amp;データ'!$B:$M,8,F35='団体&amp;データ'!$B:$B))</f>
      </c>
      <c r="I35" s="13">
        <f>IF($A35="","",VLOOKUP($A35,'団体&amp;データ'!$B:$M,9,G35='団体&amp;データ'!$B:$B))</f>
      </c>
      <c r="J35" s="13">
        <f>IF($A35="","",VLOOKUP($A35,'団体&amp;データ'!$B:$M,10,H35='団体&amp;データ'!$B:$B))</f>
      </c>
      <c r="K35" s="13">
        <f>IF($A35="","",VLOOKUP($A35,'団体&amp;データ'!$B:$M,11,I35='団体&amp;データ'!$B:$B))</f>
      </c>
      <c r="L35" s="17">
        <f t="shared" si="0"/>
        <v>29</v>
      </c>
    </row>
    <row r="36" spans="1:12" ht="13.5">
      <c r="A36" s="36"/>
      <c r="B36" s="12">
        <f>IF(A36="","",VLOOKUP(A36,'名簿'!B:C,2,A36='名簿'!B:B))</f>
      </c>
      <c r="C36" s="13">
        <f>IF($A36="","",VLOOKUP($A36,'団体&amp;データ'!$B:$M,3,A36='団体&amp;データ'!$B:$B))</f>
      </c>
      <c r="D36" s="13">
        <f>IF($A36="","",VLOOKUP($A36,'団体&amp;データ'!$B:$M,4,B36='団体&amp;データ'!$B:$B))</f>
      </c>
      <c r="E36" s="13">
        <f>IF($A36="","",VLOOKUP($A36,'団体&amp;データ'!$B:$M,5,C36='団体&amp;データ'!$B:$B))</f>
      </c>
      <c r="F36" s="13">
        <f>IF($A36="","",VLOOKUP($A36,'団体&amp;データ'!$B:$M,6,D36='団体&amp;データ'!$B:$B))</f>
      </c>
      <c r="G36" s="13">
        <f>IF($A36="","",VLOOKUP($A36,'団体&amp;データ'!$B:$M,7,E36='団体&amp;データ'!$B:$B))</f>
      </c>
      <c r="H36" s="13">
        <f>IF($A36="","",VLOOKUP($A36,'団体&amp;データ'!$B:$M,8,F36='団体&amp;データ'!$B:$B))</f>
      </c>
      <c r="I36" s="13">
        <f>IF($A36="","",VLOOKUP($A36,'団体&amp;データ'!$B:$M,9,G36='団体&amp;データ'!$B:$B))</f>
      </c>
      <c r="J36" s="13">
        <f>IF($A36="","",VLOOKUP($A36,'団体&amp;データ'!$B:$M,10,H36='団体&amp;データ'!$B:$B))</f>
      </c>
      <c r="K36" s="13">
        <f>IF($A36="","",VLOOKUP($A36,'団体&amp;データ'!$B:$M,11,I36='団体&amp;データ'!$B:$B))</f>
      </c>
      <c r="L36" s="17">
        <f t="shared" si="0"/>
        <v>30</v>
      </c>
    </row>
    <row r="37" spans="1:12" ht="13.5">
      <c r="A37" s="36"/>
      <c r="B37" s="12">
        <f>IF(A37="","",VLOOKUP(A37,'名簿'!B:C,2,A37='名簿'!B:B))</f>
      </c>
      <c r="C37" s="13">
        <f>IF($A37="","",VLOOKUP($A37,'団体&amp;データ'!$B:$M,3,A37='団体&amp;データ'!$B:$B))</f>
      </c>
      <c r="D37" s="13">
        <f>IF($A37="","",VLOOKUP($A37,'団体&amp;データ'!$B:$M,4,B37='団体&amp;データ'!$B:$B))</f>
      </c>
      <c r="E37" s="13">
        <f>IF($A37="","",VLOOKUP($A37,'団体&amp;データ'!$B:$M,5,C37='団体&amp;データ'!$B:$B))</f>
      </c>
      <c r="F37" s="13">
        <f>IF($A37="","",VLOOKUP($A37,'団体&amp;データ'!$B:$M,6,D37='団体&amp;データ'!$B:$B))</f>
      </c>
      <c r="G37" s="13">
        <f>IF($A37="","",VLOOKUP($A37,'団体&amp;データ'!$B:$M,7,E37='団体&amp;データ'!$B:$B))</f>
      </c>
      <c r="H37" s="13">
        <f>IF($A37="","",VLOOKUP($A37,'団体&amp;データ'!$B:$M,8,F37='団体&amp;データ'!$B:$B))</f>
      </c>
      <c r="I37" s="13">
        <f>IF($A37="","",VLOOKUP($A37,'団体&amp;データ'!$B:$M,9,G37='団体&amp;データ'!$B:$B))</f>
      </c>
      <c r="J37" s="13">
        <f>IF($A37="","",VLOOKUP($A37,'団体&amp;データ'!$B:$M,10,H37='団体&amp;データ'!$B:$B))</f>
      </c>
      <c r="K37" s="13">
        <f>IF($A37="","",VLOOKUP($A37,'団体&amp;データ'!$B:$M,11,I37='団体&amp;データ'!$B:$B))</f>
      </c>
      <c r="L37" s="17">
        <f t="shared" si="0"/>
        <v>31</v>
      </c>
    </row>
    <row r="38" spans="1:12" ht="13.5">
      <c r="A38" s="36"/>
      <c r="B38" s="12">
        <f>IF(A38="","",VLOOKUP(A38,'名簿'!B:C,2,A38='名簿'!B:B))</f>
      </c>
      <c r="C38" s="13">
        <f>IF($A38="","",VLOOKUP($A38,'団体&amp;データ'!$B:$M,3,A38='団体&amp;データ'!$B:$B))</f>
      </c>
      <c r="D38" s="13">
        <f>IF($A38="","",VLOOKUP($A38,'団体&amp;データ'!$B:$M,4,B38='団体&amp;データ'!$B:$B))</f>
      </c>
      <c r="E38" s="13">
        <f>IF($A38="","",VLOOKUP($A38,'団体&amp;データ'!$B:$M,5,C38='団体&amp;データ'!$B:$B))</f>
      </c>
      <c r="F38" s="13">
        <f>IF($A38="","",VLOOKUP($A38,'団体&amp;データ'!$B:$M,6,D38='団体&amp;データ'!$B:$B))</f>
      </c>
      <c r="G38" s="13">
        <f>IF($A38="","",VLOOKUP($A38,'団体&amp;データ'!$B:$M,7,E38='団体&amp;データ'!$B:$B))</f>
      </c>
      <c r="H38" s="13">
        <f>IF($A38="","",VLOOKUP($A38,'団体&amp;データ'!$B:$M,8,F38='団体&amp;データ'!$B:$B))</f>
      </c>
      <c r="I38" s="13">
        <f>IF($A38="","",VLOOKUP($A38,'団体&amp;データ'!$B:$M,9,G38='団体&amp;データ'!$B:$B))</f>
      </c>
      <c r="J38" s="13">
        <f>IF($A38="","",VLOOKUP($A38,'団体&amp;データ'!$B:$M,10,H38='団体&amp;データ'!$B:$B))</f>
      </c>
      <c r="K38" s="13">
        <f>IF($A38="","",VLOOKUP($A38,'団体&amp;データ'!$B:$M,11,I38='団体&amp;データ'!$B:$B))</f>
      </c>
      <c r="L38" s="17">
        <f t="shared" si="0"/>
        <v>32</v>
      </c>
    </row>
    <row r="39" spans="1:12" ht="13.5">
      <c r="A39" s="37"/>
      <c r="B39" s="12">
        <f>IF(A39="","",VLOOKUP(A39,'名簿'!B:C,2,A39='名簿'!B:B))</f>
      </c>
      <c r="C39" s="13">
        <f>IF($A39="","",VLOOKUP($A39,'団体&amp;データ'!$B:$M,3,A39='団体&amp;データ'!$B:$B))</f>
      </c>
      <c r="D39" s="13">
        <f>IF($A39="","",VLOOKUP($A39,'団体&amp;データ'!$B:$M,4,B39='団体&amp;データ'!$B:$B))</f>
      </c>
      <c r="E39" s="13">
        <f>IF($A39="","",VLOOKUP($A39,'団体&amp;データ'!$B:$M,5,C39='団体&amp;データ'!$B:$B))</f>
      </c>
      <c r="F39" s="13">
        <f>IF($A39="","",VLOOKUP($A39,'団体&amp;データ'!$B:$M,6,D39='団体&amp;データ'!$B:$B))</f>
      </c>
      <c r="G39" s="13">
        <f>IF($A39="","",VLOOKUP($A39,'団体&amp;データ'!$B:$M,7,E39='団体&amp;データ'!$B:$B))</f>
      </c>
      <c r="H39" s="13">
        <f>IF($A39="","",VLOOKUP($A39,'団体&amp;データ'!$B:$M,8,F39='団体&amp;データ'!$B:$B))</f>
      </c>
      <c r="I39" s="13">
        <f>IF($A39="","",VLOOKUP($A39,'団体&amp;データ'!$B:$M,9,G39='団体&amp;データ'!$B:$B))</f>
      </c>
      <c r="J39" s="13">
        <f>IF($A39="","",VLOOKUP($A39,'団体&amp;データ'!$B:$M,10,H39='団体&amp;データ'!$B:$B))</f>
      </c>
      <c r="K39" s="13">
        <f>IF($A39="","",VLOOKUP($A39,'団体&amp;データ'!$B:$M,11,I39='団体&amp;データ'!$B:$B))</f>
      </c>
      <c r="L39" s="17">
        <f t="shared" si="0"/>
        <v>33</v>
      </c>
    </row>
    <row r="40" spans="1:12" ht="13.5">
      <c r="A40" s="36"/>
      <c r="B40" s="12">
        <f>IF(A40="","",VLOOKUP(A40,'名簿'!B:C,2,A40='名簿'!B:B))</f>
      </c>
      <c r="C40" s="13">
        <f>IF($A40="","",VLOOKUP($A40,'団体&amp;データ'!$B:$M,3,A40='団体&amp;データ'!$B:$B))</f>
      </c>
      <c r="D40" s="13">
        <f>IF($A40="","",VLOOKUP($A40,'団体&amp;データ'!$B:$M,4,B40='団体&amp;データ'!$B:$B))</f>
      </c>
      <c r="E40" s="13">
        <f>IF($A40="","",VLOOKUP($A40,'団体&amp;データ'!$B:$M,5,C40='団体&amp;データ'!$B:$B))</f>
      </c>
      <c r="F40" s="13">
        <f>IF($A40="","",VLOOKUP($A40,'団体&amp;データ'!$B:$M,6,D40='団体&amp;データ'!$B:$B))</f>
      </c>
      <c r="G40" s="13">
        <f>IF($A40="","",VLOOKUP($A40,'団体&amp;データ'!$B:$M,7,E40='団体&amp;データ'!$B:$B))</f>
      </c>
      <c r="H40" s="13">
        <f>IF($A40="","",VLOOKUP($A40,'団体&amp;データ'!$B:$M,8,F40='団体&amp;データ'!$B:$B))</f>
      </c>
      <c r="I40" s="13">
        <f>IF($A40="","",VLOOKUP($A40,'団体&amp;データ'!$B:$M,9,G40='団体&amp;データ'!$B:$B))</f>
      </c>
      <c r="J40" s="13">
        <f>IF($A40="","",VLOOKUP($A40,'団体&amp;データ'!$B:$M,10,H40='団体&amp;データ'!$B:$B))</f>
      </c>
      <c r="K40" s="13">
        <f>IF($A40="","",VLOOKUP($A40,'団体&amp;データ'!$B:$M,11,I40='団体&amp;データ'!$B:$B))</f>
      </c>
      <c r="L40" s="17">
        <f t="shared" si="0"/>
        <v>34</v>
      </c>
    </row>
  </sheetData>
  <sheetProtection/>
  <mergeCells count="6">
    <mergeCell ref="I4:K5"/>
    <mergeCell ref="L4:L6"/>
    <mergeCell ref="A4:A6"/>
    <mergeCell ref="B4:B6"/>
    <mergeCell ref="C4:E5"/>
    <mergeCell ref="F4:H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5.25390625" style="0" bestFit="1" customWidth="1"/>
    <col min="2" max="2" width="10.25390625" style="0" bestFit="1" customWidth="1"/>
    <col min="3" max="3" width="7.00390625" style="0" customWidth="1"/>
    <col min="4" max="4" width="6.875" style="0" customWidth="1"/>
    <col min="5" max="5" width="5.75390625" style="0" customWidth="1"/>
    <col min="6" max="6" width="6.375" style="0" customWidth="1"/>
  </cols>
  <sheetData>
    <row r="1" ht="13.5">
      <c r="A1" t="s">
        <v>15</v>
      </c>
    </row>
    <row r="3" spans="1:6" ht="13.5" customHeight="1">
      <c r="A3" s="95" t="s">
        <v>1</v>
      </c>
      <c r="B3" s="95" t="s">
        <v>17</v>
      </c>
      <c r="C3" s="88" t="s">
        <v>5</v>
      </c>
      <c r="D3" s="86"/>
      <c r="E3" s="89"/>
      <c r="F3" s="92" t="s">
        <v>18</v>
      </c>
    </row>
    <row r="4" spans="1:6" ht="13.5">
      <c r="A4" s="95"/>
      <c r="B4" s="95"/>
      <c r="C4" s="6" t="s">
        <v>6</v>
      </c>
      <c r="D4" s="3" t="s">
        <v>7</v>
      </c>
      <c r="E4" s="5" t="s">
        <v>8</v>
      </c>
      <c r="F4" s="93"/>
    </row>
    <row r="5" spans="1:6" ht="13.5">
      <c r="A5" s="13">
        <v>1</v>
      </c>
      <c r="B5" s="12" t="str">
        <f>IF(A5="","",VLOOKUP(A5,'名簿'!B:C,2,A5='名簿'!B:B))</f>
        <v>原　亥留夫</v>
      </c>
      <c r="C5" s="12" t="e">
        <f>IF($A5="","",VLOOKUP($A5,'団体&amp;データ'!$B:$O,9,$A5='団体&amp;データ'!$B:$B))</f>
        <v>#N/A</v>
      </c>
      <c r="D5" s="12" t="e">
        <f>IF($A5="","",VLOOKUP($A5,'団体&amp;データ'!$B:$O,10,$A5='団体&amp;データ'!$B:$B))</f>
        <v>#N/A</v>
      </c>
      <c r="E5" s="12" t="e">
        <f>IF($A5="","",VLOOKUP($A5,'団体&amp;データ'!$B:$O,11,$A5='団体&amp;データ'!$B:$B))</f>
        <v>#N/A</v>
      </c>
      <c r="F5" s="28"/>
    </row>
    <row r="6" spans="1:6" ht="13.5">
      <c r="A6" s="12">
        <v>6</v>
      </c>
      <c r="B6" s="12" t="str">
        <f>IF(A6="","",VLOOKUP(A6,'名簿'!B:C,2,A6='名簿'!B:B))</f>
        <v>鎌田　政子</v>
      </c>
      <c r="C6" s="12" t="e">
        <f>IF($A6="","",VLOOKUP($A6,'団体&amp;データ'!$B:$O,9,$A6='団体&amp;データ'!$B:$B))</f>
        <v>#N/A</v>
      </c>
      <c r="D6" s="12" t="e">
        <f>IF($A6="","",VLOOKUP($A6,'団体&amp;データ'!$B:$O,10,$A6='団体&amp;データ'!$B:$B))</f>
        <v>#N/A</v>
      </c>
      <c r="E6" s="12" t="e">
        <f>IF($A6="","",VLOOKUP($A6,'団体&amp;データ'!$B:$O,11,$A6='団体&amp;データ'!$B:$B))</f>
        <v>#N/A</v>
      </c>
      <c r="F6" s="17">
        <v>1</v>
      </c>
    </row>
    <row r="7" spans="1:6" ht="13.5">
      <c r="A7" s="12">
        <v>7</v>
      </c>
      <c r="B7" s="12" t="str">
        <f>IF(A7="","",VLOOKUP(A7,'名簿'!B:C,2,A7='名簿'!B:B))</f>
        <v>名和　幾代</v>
      </c>
      <c r="C7" s="12" t="e">
        <f>IF($A7="","",VLOOKUP($A7,'団体&amp;データ'!$B:$O,9,$A7='団体&amp;データ'!$B:$B))</f>
        <v>#N/A</v>
      </c>
      <c r="D7" s="12" t="e">
        <f>IF($A7="","",VLOOKUP($A7,'団体&amp;データ'!$B:$O,10,$A7='団体&amp;データ'!$B:$B))</f>
        <v>#N/A</v>
      </c>
      <c r="E7" s="12" t="e">
        <f>IF($A7="","",VLOOKUP($A7,'団体&amp;データ'!$B:$O,11,$A7='団体&amp;データ'!$B:$B))</f>
        <v>#N/A</v>
      </c>
      <c r="F7" s="17">
        <f aca="true" t="shared" si="0" ref="F7:F12">F6+1</f>
        <v>2</v>
      </c>
    </row>
    <row r="8" spans="1:6" ht="13.5">
      <c r="A8" s="12">
        <v>9</v>
      </c>
      <c r="B8" s="12" t="str">
        <f>IF(A8="","",VLOOKUP(A8,'名簿'!B:C,2,A8='名簿'!B:B))</f>
        <v>鎌田　洋子</v>
      </c>
      <c r="C8" s="12" t="e">
        <f>IF($A8="","",VLOOKUP($A8,'団体&amp;データ'!$B:$O,9,$A8='団体&amp;データ'!$B:$B))</f>
        <v>#N/A</v>
      </c>
      <c r="D8" s="12" t="e">
        <f>IF($A8="","",VLOOKUP($A8,'団体&amp;データ'!$B:$O,10,$A8='団体&amp;データ'!$B:$B))</f>
        <v>#N/A</v>
      </c>
      <c r="E8" s="12" t="e">
        <f>IF($A8="","",VLOOKUP($A8,'団体&amp;データ'!$B:$O,11,$A8='団体&amp;データ'!$B:$B))</f>
        <v>#N/A</v>
      </c>
      <c r="F8" s="17">
        <f t="shared" si="0"/>
        <v>3</v>
      </c>
    </row>
    <row r="9" spans="1:6" ht="13.5">
      <c r="A9" s="12"/>
      <c r="B9" s="12">
        <f>IF(A9="","",VLOOKUP(A9,'名簿'!B:C,2,A9='名簿'!B:B))</f>
      </c>
      <c r="C9" s="12">
        <f>IF($A9="","",VLOOKUP($A9,'団体&amp;データ'!$B:$O,9,$A9='団体&amp;データ'!$B:$B))</f>
      </c>
      <c r="D9" s="12">
        <f>IF($A9="","",VLOOKUP($A9,'団体&amp;データ'!$B:$O,10,$A9='団体&amp;データ'!$B:$B))</f>
      </c>
      <c r="E9" s="12">
        <f>IF($A9="","",VLOOKUP($A9,'団体&amp;データ'!$B:$O,11,$A9='団体&amp;データ'!$B:$B))</f>
      </c>
      <c r="F9" s="17">
        <f t="shared" si="0"/>
        <v>4</v>
      </c>
    </row>
    <row r="10" spans="1:6" ht="13.5">
      <c r="A10" s="12"/>
      <c r="B10" s="12">
        <f>IF(A10="","",VLOOKUP(A10,'名簿'!B:C,2,A10='名簿'!B:B))</f>
      </c>
      <c r="C10" s="12">
        <f>IF($A10="","",VLOOKUP($A10,'団体&amp;データ'!$B:$O,9,$A10='団体&amp;データ'!$B:$B))</f>
      </c>
      <c r="D10" s="12">
        <f>IF($A10="","",VLOOKUP($A10,'団体&amp;データ'!$B:$O,10,$A10='団体&amp;データ'!$B:$B))</f>
      </c>
      <c r="E10" s="12">
        <f>IF($A10="","",VLOOKUP($A10,'団体&amp;データ'!$B:$O,11,$A10='団体&amp;データ'!$B:$B))</f>
      </c>
      <c r="F10" s="17">
        <f t="shared" si="0"/>
        <v>5</v>
      </c>
    </row>
    <row r="11" spans="1:6" ht="13.5">
      <c r="A11" s="12"/>
      <c r="B11" s="12">
        <f>IF(A11="","",VLOOKUP(A11,'名簿'!B:C,2,A11='名簿'!B:B))</f>
      </c>
      <c r="C11" s="12">
        <f>IF($A11="","",VLOOKUP($A11,'団体&amp;データ'!$B:$O,9,$A11='団体&amp;データ'!$B:$B))</f>
      </c>
      <c r="D11" s="12">
        <f>IF($A11="","",VLOOKUP($A11,'団体&amp;データ'!$B:$O,10,$A11='団体&amp;データ'!$B:$B))</f>
      </c>
      <c r="E11" s="12">
        <f>IF($A11="","",VLOOKUP($A11,'団体&amp;データ'!$B:$O,11,$A11='団体&amp;データ'!$B:$B))</f>
      </c>
      <c r="F11" s="17">
        <f t="shared" si="0"/>
        <v>6</v>
      </c>
    </row>
    <row r="12" spans="1:6" ht="13.5">
      <c r="A12" s="12"/>
      <c r="B12" s="12">
        <f>IF(A12="","",VLOOKUP(A12,'名簿'!B:C,2,A12='名簿'!B:B))</f>
      </c>
      <c r="C12" s="12">
        <f>IF($A12="","",VLOOKUP($A12,'団体&amp;データ'!$B:$O,9,$A12='団体&amp;データ'!$B:$B))</f>
      </c>
      <c r="D12" s="12">
        <f>IF($A12="","",VLOOKUP($A12,'団体&amp;データ'!$B:$O,10,$A12='団体&amp;データ'!$B:$B))</f>
      </c>
      <c r="E12" s="12">
        <f>IF($A12="","",VLOOKUP($A12,'団体&amp;データ'!$B:$O,11,$A12='団体&amp;データ'!$B:$B))</f>
      </c>
      <c r="F12" s="17">
        <f t="shared" si="0"/>
        <v>7</v>
      </c>
    </row>
  </sheetData>
  <sheetProtection/>
  <mergeCells count="4">
    <mergeCell ref="F3:F4"/>
    <mergeCell ref="C3:E3"/>
    <mergeCell ref="B3:B4"/>
    <mergeCell ref="A3:A4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6.125" style="0" customWidth="1"/>
    <col min="2" max="2" width="12.375" style="0" bestFit="1" customWidth="1"/>
    <col min="3" max="3" width="7.125" style="0" customWidth="1"/>
    <col min="4" max="4" width="6.625" style="0" customWidth="1"/>
    <col min="5" max="5" width="5.00390625" style="0" customWidth="1"/>
    <col min="6" max="6" width="6.375" style="0" customWidth="1"/>
  </cols>
  <sheetData>
    <row r="1" ht="13.5">
      <c r="A1" t="s">
        <v>16</v>
      </c>
    </row>
    <row r="3" spans="1:6" ht="13.5">
      <c r="A3" s="95" t="s">
        <v>1</v>
      </c>
      <c r="B3" s="95" t="s">
        <v>17</v>
      </c>
      <c r="C3" s="88" t="s">
        <v>5</v>
      </c>
      <c r="D3" s="86"/>
      <c r="E3" s="89"/>
      <c r="F3" s="92" t="s">
        <v>18</v>
      </c>
    </row>
    <row r="4" spans="1:6" ht="13.5">
      <c r="A4" s="95"/>
      <c r="B4" s="95"/>
      <c r="C4" s="6" t="s">
        <v>6</v>
      </c>
      <c r="D4" s="3" t="s">
        <v>7</v>
      </c>
      <c r="E4" s="5" t="s">
        <v>8</v>
      </c>
      <c r="F4" s="93"/>
    </row>
    <row r="5" spans="1:6" ht="13.5">
      <c r="A5" s="12">
        <v>2</v>
      </c>
      <c r="B5" s="12" t="str">
        <f>IF(A5="","",VLOOKUP(A5,'名簿'!B:C,2,A5='名簿'!B:B))</f>
        <v>原　　漸</v>
      </c>
      <c r="C5" s="12" t="e">
        <f>IF($A5="","",VLOOKUP($A5,'団体&amp;データ'!$B:$O,9,$A5='団体&amp;データ'!$B:$B))</f>
        <v>#N/A</v>
      </c>
      <c r="D5" s="12" t="e">
        <f>IF($A5="","",VLOOKUP($A5,'団体&amp;データ'!$B:$O,10,$A5='団体&amp;データ'!$B:$B))</f>
        <v>#N/A</v>
      </c>
      <c r="E5" s="12" t="e">
        <f>IF($A5="","",VLOOKUP($A5,'団体&amp;データ'!$B:$O,11,$A5='団体&amp;データ'!$B:$B))</f>
        <v>#N/A</v>
      </c>
      <c r="F5" s="17">
        <v>1</v>
      </c>
    </row>
    <row r="6" spans="1:6" ht="13.5">
      <c r="A6" s="12">
        <v>3</v>
      </c>
      <c r="B6" s="12" t="str">
        <f>IF(A6="","",VLOOKUP(A6,'名簿'!B:C,2,A6='名簿'!B:B))</f>
        <v>吉村　豊</v>
      </c>
      <c r="C6" s="12" t="e">
        <f>IF($A6="","",VLOOKUP($A6,'団体&amp;データ'!$B:$O,9,$A6='団体&amp;データ'!$B:$B))</f>
        <v>#N/A</v>
      </c>
      <c r="D6" s="12" t="e">
        <f>IF($A6="","",VLOOKUP($A6,'団体&amp;データ'!$B:$O,10,$A6='団体&amp;データ'!$B:$B))</f>
        <v>#N/A</v>
      </c>
      <c r="E6" s="12" t="e">
        <f>IF($A6="","",VLOOKUP($A6,'団体&amp;データ'!$B:$O,11,$A6='団体&amp;データ'!$B:$B))</f>
        <v>#N/A</v>
      </c>
      <c r="F6" s="17">
        <f aca="true" t="shared" si="0" ref="F6:F11">F5+1</f>
        <v>2</v>
      </c>
    </row>
    <row r="7" spans="1:6" ht="13.5">
      <c r="A7" s="12">
        <v>4</v>
      </c>
      <c r="B7" s="12" t="str">
        <f>IF(A7="","",VLOOKUP(A7,'名簿'!B:C,2,A7='名簿'!B:B))</f>
        <v>越野　幹男</v>
      </c>
      <c r="C7" s="12" t="e">
        <f>IF($A7="","",VLOOKUP($A7,'団体&amp;データ'!$B:$O,9,$A7='団体&amp;データ'!$B:$B))</f>
        <v>#N/A</v>
      </c>
      <c r="D7" s="12" t="e">
        <f>IF($A7="","",VLOOKUP($A7,'団体&amp;データ'!$B:$O,10,$A7='団体&amp;データ'!$B:$B))</f>
        <v>#N/A</v>
      </c>
      <c r="E7" s="12" t="e">
        <f>IF($A7="","",VLOOKUP($A7,'団体&amp;データ'!$B:$O,11,$A7='団体&amp;データ'!$B:$B))</f>
        <v>#N/A</v>
      </c>
      <c r="F7" s="17">
        <f t="shared" si="0"/>
        <v>3</v>
      </c>
    </row>
    <row r="8" spans="1:6" ht="13.5">
      <c r="A8" s="12">
        <v>5</v>
      </c>
      <c r="B8" s="12" t="str">
        <f>IF(A8="","",VLOOKUP(A8,'名簿'!B:C,2,A8='名簿'!B:B))</f>
        <v>原　　功一</v>
      </c>
      <c r="C8" s="12" t="e">
        <f>IF($A8="","",VLOOKUP($A8,'団体&amp;データ'!$B:$O,9,$A8='団体&amp;データ'!$B:$B))</f>
        <v>#N/A</v>
      </c>
      <c r="D8" s="12" t="e">
        <f>IF($A8="","",VLOOKUP($A8,'団体&amp;データ'!$B:$O,10,$A8='団体&amp;データ'!$B:$B))</f>
        <v>#N/A</v>
      </c>
      <c r="E8" s="12" t="e">
        <f>IF($A8="","",VLOOKUP($A8,'団体&amp;データ'!$B:$O,11,$A8='団体&amp;データ'!$B:$B))</f>
        <v>#N/A</v>
      </c>
      <c r="F8" s="17">
        <f t="shared" si="0"/>
        <v>4</v>
      </c>
    </row>
    <row r="9" spans="1:6" ht="13.5">
      <c r="A9" s="12">
        <v>8</v>
      </c>
      <c r="B9" s="12" t="str">
        <f>IF(A9="","",VLOOKUP(A9,'名簿'!B:C,2,A9='名簿'!B:B))</f>
        <v>今井　美和</v>
      </c>
      <c r="C9" s="12" t="e">
        <f>IF($A9="","",VLOOKUP($A9,'団体&amp;データ'!$B:$O,9,$A9='団体&amp;データ'!$B:$B))</f>
        <v>#N/A</v>
      </c>
      <c r="D9" s="12" t="e">
        <f>IF($A9="","",VLOOKUP($A9,'団体&amp;データ'!$B:$O,10,$A9='団体&amp;データ'!$B:$B))</f>
        <v>#N/A</v>
      </c>
      <c r="E9" s="12" t="e">
        <f>IF($A9="","",VLOOKUP($A9,'団体&amp;データ'!$B:$O,11,$A9='団体&amp;データ'!$B:$B))</f>
        <v>#N/A</v>
      </c>
      <c r="F9" s="17">
        <f t="shared" si="0"/>
        <v>5</v>
      </c>
    </row>
    <row r="10" spans="1:6" ht="13.5">
      <c r="A10" s="12">
        <v>10</v>
      </c>
      <c r="B10" s="12" t="str">
        <f>IF(A10="","",VLOOKUP(A10,'名簿'!B:C,2,A10='名簿'!B:B))</f>
        <v>原　八重子</v>
      </c>
      <c r="C10" s="12" t="e">
        <f>IF($A10="","",VLOOKUP($A10,'団体&amp;データ'!$B:$O,9,$A10='団体&amp;データ'!$B:$B))</f>
        <v>#N/A</v>
      </c>
      <c r="D10" s="12" t="e">
        <f>IF($A10="","",VLOOKUP($A10,'団体&amp;データ'!$B:$O,10,$A10='団体&amp;データ'!$B:$B))</f>
        <v>#N/A</v>
      </c>
      <c r="E10" s="12" t="e">
        <f>IF($A10="","",VLOOKUP($A10,'団体&amp;データ'!$B:$O,11,$A10='団体&amp;データ'!$B:$B))</f>
        <v>#N/A</v>
      </c>
      <c r="F10" s="17">
        <f t="shared" si="0"/>
        <v>6</v>
      </c>
    </row>
    <row r="11" spans="1:6" ht="13.5">
      <c r="A11" s="12"/>
      <c r="B11" s="12">
        <f>IF(A11="","",VLOOKUP(A11,'名簿'!B:C,2,A11='名簿'!B:B))</f>
      </c>
      <c r="C11" s="12">
        <f>IF($A11="","",VLOOKUP($A11,'団体&amp;データ'!$B:$O,9,$A11='団体&amp;データ'!$B:$B))</f>
      </c>
      <c r="D11" s="12">
        <f>IF($A11="","",VLOOKUP($A11,'団体&amp;データ'!$B:$O,10,$A11='団体&amp;データ'!$B:$B))</f>
      </c>
      <c r="E11" s="12">
        <f>IF($A11="","",VLOOKUP($A11,'団体&amp;データ'!$B:$O,11,$A11='団体&amp;データ'!$B:$B))</f>
      </c>
      <c r="F11" s="17">
        <f t="shared" si="0"/>
        <v>7</v>
      </c>
    </row>
  </sheetData>
  <sheetProtection/>
  <mergeCells count="4">
    <mergeCell ref="A3:A4"/>
    <mergeCell ref="B3:B4"/>
    <mergeCell ref="C3:E3"/>
    <mergeCell ref="F3:F4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N13" sqref="N13:N23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25390625" style="0" bestFit="1" customWidth="1"/>
    <col min="4" max="4" width="7.375" style="0" customWidth="1"/>
    <col min="5" max="13" width="4.625" style="0" customWidth="1"/>
    <col min="15" max="15" width="10.50390625" style="0" bestFit="1" customWidth="1"/>
  </cols>
  <sheetData>
    <row r="1" spans="3:15" ht="19.5" customHeight="1">
      <c r="C1" s="32">
        <v>42617</v>
      </c>
      <c r="D1" s="115" t="s">
        <v>53</v>
      </c>
      <c r="E1" s="115"/>
      <c r="F1" s="115"/>
      <c r="G1" s="115"/>
      <c r="H1" s="115"/>
      <c r="I1" s="115"/>
      <c r="J1" s="115"/>
      <c r="K1" s="115"/>
      <c r="L1" s="115"/>
      <c r="M1" s="115"/>
      <c r="O1" s="35"/>
    </row>
    <row r="2" spans="3:15" ht="13.5" customHeight="1">
      <c r="C2" s="41" t="s">
        <v>138</v>
      </c>
      <c r="D2" s="42" t="s">
        <v>28</v>
      </c>
      <c r="E2" s="116" t="s">
        <v>33</v>
      </c>
      <c r="F2" s="116"/>
      <c r="G2" s="44"/>
      <c r="H2" s="116" t="s">
        <v>139</v>
      </c>
      <c r="I2" s="116"/>
      <c r="J2" s="116" t="s">
        <v>28</v>
      </c>
      <c r="K2" s="116"/>
      <c r="L2" s="116" t="s">
        <v>88</v>
      </c>
      <c r="M2" s="116"/>
      <c r="N2" s="43" t="s">
        <v>131</v>
      </c>
      <c r="O2" s="43" t="s">
        <v>132</v>
      </c>
    </row>
    <row r="3" spans="3:18" ht="13.5" customHeight="1" thickBot="1">
      <c r="C3" s="63" t="s">
        <v>40</v>
      </c>
      <c r="D3" s="67" t="s">
        <v>103</v>
      </c>
      <c r="E3" s="120" t="s">
        <v>75</v>
      </c>
      <c r="F3" s="121"/>
      <c r="G3" s="44"/>
      <c r="H3" s="122" t="s">
        <v>111</v>
      </c>
      <c r="I3" s="123"/>
      <c r="J3" s="125" t="s">
        <v>143</v>
      </c>
      <c r="K3" s="126"/>
      <c r="L3" s="112" t="s">
        <v>147</v>
      </c>
      <c r="M3" s="113"/>
      <c r="N3" s="64" t="s">
        <v>144</v>
      </c>
      <c r="O3" s="64" t="s">
        <v>145</v>
      </c>
      <c r="R3" s="38"/>
    </row>
    <row r="4" spans="1:15" ht="13.5">
      <c r="A4" s="114"/>
      <c r="B4" s="105" t="s">
        <v>1</v>
      </c>
      <c r="C4" s="98" t="s">
        <v>17</v>
      </c>
      <c r="D4" s="107" t="s">
        <v>22</v>
      </c>
      <c r="E4" s="87" t="s">
        <v>26</v>
      </c>
      <c r="F4" s="87"/>
      <c r="G4" s="109"/>
      <c r="H4" s="110" t="s">
        <v>25</v>
      </c>
      <c r="I4" s="109"/>
      <c r="J4" s="111"/>
      <c r="K4" s="90" t="s">
        <v>5</v>
      </c>
      <c r="L4" s="109"/>
      <c r="M4" s="109"/>
      <c r="N4" s="98" t="s">
        <v>51</v>
      </c>
      <c r="O4" s="98" t="s">
        <v>52</v>
      </c>
    </row>
    <row r="5" spans="1:15" ht="14.25" thickBot="1">
      <c r="A5" s="114"/>
      <c r="B5" s="106"/>
      <c r="C5" s="99"/>
      <c r="D5" s="108"/>
      <c r="E5" s="18" t="s">
        <v>6</v>
      </c>
      <c r="F5" s="31" t="s">
        <v>7</v>
      </c>
      <c r="G5" s="18" t="s">
        <v>8</v>
      </c>
      <c r="H5" s="31" t="s">
        <v>6</v>
      </c>
      <c r="I5" s="31" t="s">
        <v>7</v>
      </c>
      <c r="J5" s="18" t="s">
        <v>8</v>
      </c>
      <c r="K5" s="31" t="s">
        <v>6</v>
      </c>
      <c r="L5" s="18" t="s">
        <v>7</v>
      </c>
      <c r="M5" s="19" t="s">
        <v>8</v>
      </c>
      <c r="N5" s="99"/>
      <c r="O5" s="99"/>
    </row>
    <row r="6" spans="1:15" ht="13.5" customHeight="1">
      <c r="A6" s="100" t="s">
        <v>94</v>
      </c>
      <c r="B6" s="25">
        <v>1</v>
      </c>
      <c r="C6" s="25" t="s">
        <v>95</v>
      </c>
      <c r="D6" s="30" t="str">
        <f>IF($B6="","",VLOOKUP($B6,'名簿'!$B:$E,3,$B6='名簿'!$B:$B))</f>
        <v>男</v>
      </c>
      <c r="E6" s="25"/>
      <c r="F6" s="25"/>
      <c r="G6" s="25"/>
      <c r="H6" s="25"/>
      <c r="I6" s="25"/>
      <c r="J6" s="25"/>
      <c r="K6" s="25"/>
      <c r="L6" s="25"/>
      <c r="M6" s="33"/>
      <c r="N6" s="96">
        <v>169</v>
      </c>
      <c r="O6" s="4"/>
    </row>
    <row r="7" spans="1:15" ht="13.5">
      <c r="A7" s="93"/>
      <c r="B7" s="12">
        <v>2</v>
      </c>
      <c r="C7" s="12" t="s">
        <v>121</v>
      </c>
      <c r="D7" s="17" t="str">
        <f>IF($B7="","",VLOOKUP($B7,'名簿'!$B:$E,3,$B7='名簿'!$B:$B))</f>
        <v>男</v>
      </c>
      <c r="E7" s="12">
        <v>24</v>
      </c>
      <c r="F7" s="12"/>
      <c r="G7" s="12">
        <v>1</v>
      </c>
      <c r="H7" s="12">
        <v>26</v>
      </c>
      <c r="I7" s="12"/>
      <c r="J7" s="12">
        <v>1</v>
      </c>
      <c r="K7" s="12">
        <v>50</v>
      </c>
      <c r="L7" s="12"/>
      <c r="M7" s="34">
        <v>2</v>
      </c>
      <c r="N7" s="75"/>
      <c r="O7" s="17"/>
    </row>
    <row r="8" spans="1:15" ht="13.5">
      <c r="A8" s="93"/>
      <c r="B8" s="12">
        <v>3</v>
      </c>
      <c r="C8" s="12" t="s">
        <v>96</v>
      </c>
      <c r="D8" s="17" t="str">
        <f>IF($B8="","",VLOOKUP($B8,'名簿'!$B:$E,3,$B8='名簿'!$B:$B))</f>
        <v>男</v>
      </c>
      <c r="E8" s="12">
        <v>22</v>
      </c>
      <c r="F8" s="12"/>
      <c r="G8" s="12">
        <v>3</v>
      </c>
      <c r="H8" s="12">
        <v>24</v>
      </c>
      <c r="I8" s="12"/>
      <c r="J8" s="12">
        <v>2</v>
      </c>
      <c r="K8" s="12">
        <v>46</v>
      </c>
      <c r="L8" s="12"/>
      <c r="M8" s="34">
        <v>5</v>
      </c>
      <c r="N8" s="75"/>
      <c r="O8" s="17"/>
    </row>
    <row r="9" spans="1:15" ht="13.5">
      <c r="A9" s="93"/>
      <c r="B9" s="12">
        <v>4</v>
      </c>
      <c r="C9" s="12" t="s">
        <v>97</v>
      </c>
      <c r="D9" s="17" t="str">
        <f>IF($B9="","",VLOOKUP($B9,'名簿'!$B:$E,3,$B9='名簿'!$B:$B))</f>
        <v>男</v>
      </c>
      <c r="E9" s="12">
        <v>30</v>
      </c>
      <c r="F9" s="12"/>
      <c r="G9" s="12"/>
      <c r="H9" s="12">
        <v>25</v>
      </c>
      <c r="I9" s="12"/>
      <c r="J9" s="12">
        <v>2</v>
      </c>
      <c r="K9" s="12">
        <v>55</v>
      </c>
      <c r="L9" s="12"/>
      <c r="M9" s="34">
        <v>2</v>
      </c>
      <c r="N9" s="75"/>
      <c r="O9" s="17" t="s">
        <v>132</v>
      </c>
    </row>
    <row r="10" spans="1:15" ht="13.5">
      <c r="A10" s="93"/>
      <c r="B10" s="12">
        <v>5</v>
      </c>
      <c r="C10" s="12" t="s">
        <v>98</v>
      </c>
      <c r="D10" s="17" t="str">
        <f>IF($B10="","",VLOOKUP($B10,'名簿'!$B:$E,3,$B10='名簿'!$B:$B))</f>
        <v>男</v>
      </c>
      <c r="E10" s="12">
        <v>21</v>
      </c>
      <c r="F10" s="12"/>
      <c r="G10" s="12">
        <v>4</v>
      </c>
      <c r="H10" s="12">
        <v>20</v>
      </c>
      <c r="I10" s="12"/>
      <c r="J10" s="12">
        <v>4</v>
      </c>
      <c r="K10" s="12">
        <v>41</v>
      </c>
      <c r="L10" s="12"/>
      <c r="M10" s="34">
        <v>8</v>
      </c>
      <c r="N10" s="75"/>
      <c r="O10" s="17"/>
    </row>
    <row r="11" spans="1:15" ht="13.5">
      <c r="A11" s="93"/>
      <c r="B11" s="12">
        <v>6</v>
      </c>
      <c r="C11" s="12" t="s">
        <v>99</v>
      </c>
      <c r="D11" s="4" t="s">
        <v>113</v>
      </c>
      <c r="E11" s="12">
        <v>18</v>
      </c>
      <c r="F11" s="12">
        <v>1</v>
      </c>
      <c r="G11" s="12">
        <v>2</v>
      </c>
      <c r="H11" s="12">
        <v>22</v>
      </c>
      <c r="I11" s="12"/>
      <c r="J11" s="12">
        <v>5</v>
      </c>
      <c r="K11" s="12">
        <v>40</v>
      </c>
      <c r="L11" s="12">
        <v>1</v>
      </c>
      <c r="M11" s="12">
        <v>7</v>
      </c>
      <c r="N11" s="75"/>
      <c r="O11" s="17"/>
    </row>
    <row r="12" spans="1:15" ht="13.5" customHeight="1" thickBot="1">
      <c r="A12" s="93"/>
      <c r="B12" s="46">
        <v>7</v>
      </c>
      <c r="C12" s="46" t="s">
        <v>100</v>
      </c>
      <c r="D12" s="45" t="s">
        <v>24</v>
      </c>
      <c r="E12" s="46">
        <v>18</v>
      </c>
      <c r="F12" s="46">
        <v>1</v>
      </c>
      <c r="G12" s="46">
        <v>2</v>
      </c>
      <c r="H12" s="46">
        <v>24</v>
      </c>
      <c r="I12" s="46"/>
      <c r="J12" s="46">
        <v>3</v>
      </c>
      <c r="K12" s="46">
        <v>42</v>
      </c>
      <c r="L12" s="46">
        <v>1</v>
      </c>
      <c r="M12" s="54">
        <v>5</v>
      </c>
      <c r="N12" s="76"/>
      <c r="O12" s="45"/>
    </row>
    <row r="13" spans="1:15" ht="13.5" customHeight="1">
      <c r="A13" s="100" t="s">
        <v>103</v>
      </c>
      <c r="B13" s="13">
        <v>8</v>
      </c>
      <c r="C13" s="13" t="s">
        <v>55</v>
      </c>
      <c r="D13" s="4" t="s">
        <v>113</v>
      </c>
      <c r="E13" s="13">
        <v>21</v>
      </c>
      <c r="F13" s="13"/>
      <c r="G13" s="13">
        <v>3</v>
      </c>
      <c r="H13" s="13">
        <v>21</v>
      </c>
      <c r="I13" s="13"/>
      <c r="J13" s="13">
        <v>3</v>
      </c>
      <c r="K13" s="13">
        <v>42</v>
      </c>
      <c r="L13" s="13"/>
      <c r="M13" s="16">
        <v>6</v>
      </c>
      <c r="N13" s="128" t="s">
        <v>148</v>
      </c>
      <c r="O13" s="4"/>
    </row>
    <row r="14" spans="1:15" ht="13.5">
      <c r="A14" s="93"/>
      <c r="B14" s="12">
        <v>9</v>
      </c>
      <c r="C14" s="12" t="s">
        <v>45</v>
      </c>
      <c r="D14" s="4" t="str">
        <f>IF($B14="","",VLOOKUP($B14,'名簿'!$B:$E,3,$B14='名簿'!$B:$B))</f>
        <v>女</v>
      </c>
      <c r="E14" s="12">
        <v>7</v>
      </c>
      <c r="F14" s="12">
        <v>3</v>
      </c>
      <c r="G14" s="12">
        <v>2</v>
      </c>
      <c r="H14" s="12">
        <v>22</v>
      </c>
      <c r="I14" s="12"/>
      <c r="J14" s="12">
        <v>3</v>
      </c>
      <c r="K14" s="12">
        <v>29</v>
      </c>
      <c r="L14" s="12">
        <v>3</v>
      </c>
      <c r="M14" s="34">
        <v>5</v>
      </c>
      <c r="N14" s="129"/>
      <c r="O14" s="17" t="s">
        <v>146</v>
      </c>
    </row>
    <row r="15" spans="1:15" ht="13.5">
      <c r="A15" s="93"/>
      <c r="B15" s="12">
        <v>10</v>
      </c>
      <c r="C15" s="12" t="s">
        <v>54</v>
      </c>
      <c r="D15" s="4" t="s">
        <v>113</v>
      </c>
      <c r="E15" s="12">
        <v>23</v>
      </c>
      <c r="F15" s="12"/>
      <c r="G15" s="12">
        <v>2</v>
      </c>
      <c r="H15" s="12">
        <v>20</v>
      </c>
      <c r="I15" s="12">
        <v>1</v>
      </c>
      <c r="J15" s="12">
        <v>1</v>
      </c>
      <c r="K15" s="12">
        <v>43</v>
      </c>
      <c r="L15" s="12">
        <v>1</v>
      </c>
      <c r="M15" s="34">
        <v>3</v>
      </c>
      <c r="N15" s="129"/>
      <c r="O15" s="17"/>
    </row>
    <row r="16" spans="1:15" ht="13.5" customHeight="1">
      <c r="A16" s="93"/>
      <c r="B16" s="13">
        <v>11</v>
      </c>
      <c r="C16" s="13" t="s">
        <v>42</v>
      </c>
      <c r="D16" s="4" t="s">
        <v>113</v>
      </c>
      <c r="E16" s="13">
        <v>23</v>
      </c>
      <c r="F16" s="13"/>
      <c r="G16" s="13">
        <v>3</v>
      </c>
      <c r="H16" s="13">
        <v>22</v>
      </c>
      <c r="I16" s="13"/>
      <c r="J16" s="13">
        <v>2</v>
      </c>
      <c r="K16" s="13">
        <v>45</v>
      </c>
      <c r="L16" s="13"/>
      <c r="M16" s="16">
        <v>5</v>
      </c>
      <c r="N16" s="129"/>
      <c r="O16" s="4"/>
    </row>
    <row r="17" spans="1:15" ht="13.5">
      <c r="A17" s="93"/>
      <c r="B17" s="29">
        <v>12</v>
      </c>
      <c r="C17" s="12" t="s">
        <v>56</v>
      </c>
      <c r="D17" s="4" t="str">
        <f>IF($B17="","",VLOOKUP($B17,'名簿'!$B:$E,3,$B17='名簿'!$B:$B))</f>
        <v>女</v>
      </c>
      <c r="E17" s="29">
        <v>23</v>
      </c>
      <c r="F17" s="29"/>
      <c r="G17" s="29">
        <v>2</v>
      </c>
      <c r="H17" s="29">
        <v>21</v>
      </c>
      <c r="I17" s="29">
        <v>1</v>
      </c>
      <c r="J17" s="29">
        <v>2</v>
      </c>
      <c r="K17" s="29">
        <v>44</v>
      </c>
      <c r="L17" s="29">
        <v>1</v>
      </c>
      <c r="M17" s="29">
        <v>4</v>
      </c>
      <c r="N17" s="129"/>
      <c r="O17" s="60"/>
    </row>
    <row r="18" spans="1:15" ht="13.5">
      <c r="A18" s="93"/>
      <c r="B18" s="29">
        <v>13</v>
      </c>
      <c r="C18" s="12" t="s">
        <v>101</v>
      </c>
      <c r="D18" s="4" t="str">
        <f>IF($B18="","",VLOOKUP($B18,'名簿'!$B:$E,3,$B18='名簿'!$B:$B))</f>
        <v>女</v>
      </c>
      <c r="E18" s="29">
        <v>24</v>
      </c>
      <c r="F18" s="29"/>
      <c r="G18" s="29">
        <v>2</v>
      </c>
      <c r="H18" s="29">
        <v>24</v>
      </c>
      <c r="I18" s="29"/>
      <c r="J18" s="29">
        <v>1</v>
      </c>
      <c r="K18" s="29">
        <v>48</v>
      </c>
      <c r="L18" s="29"/>
      <c r="M18" s="29">
        <v>3</v>
      </c>
      <c r="N18" s="129"/>
      <c r="O18" s="60"/>
    </row>
    <row r="19" spans="1:15" ht="13.5">
      <c r="A19" s="93"/>
      <c r="B19" s="29">
        <v>14</v>
      </c>
      <c r="C19" s="12" t="s">
        <v>102</v>
      </c>
      <c r="D19" s="4" t="s">
        <v>113</v>
      </c>
      <c r="E19" s="12">
        <v>17</v>
      </c>
      <c r="F19" s="12">
        <v>1</v>
      </c>
      <c r="G19" s="12">
        <v>2</v>
      </c>
      <c r="H19" s="12">
        <v>19</v>
      </c>
      <c r="I19" s="12"/>
      <c r="J19" s="12">
        <v>5</v>
      </c>
      <c r="K19" s="12">
        <v>36</v>
      </c>
      <c r="L19" s="12">
        <v>1</v>
      </c>
      <c r="M19" s="12">
        <v>7</v>
      </c>
      <c r="N19" s="129"/>
      <c r="O19" s="17"/>
    </row>
    <row r="20" spans="1:15" ht="13.5" customHeight="1">
      <c r="A20" s="93"/>
      <c r="B20" s="29">
        <v>15</v>
      </c>
      <c r="C20" s="12" t="s">
        <v>43</v>
      </c>
      <c r="D20" s="17" t="s">
        <v>114</v>
      </c>
      <c r="E20" s="12">
        <v>21</v>
      </c>
      <c r="F20" s="12"/>
      <c r="G20" s="12">
        <v>3</v>
      </c>
      <c r="H20" s="12">
        <v>23</v>
      </c>
      <c r="I20" s="12"/>
      <c r="J20" s="12">
        <v>3</v>
      </c>
      <c r="K20" s="12">
        <v>44</v>
      </c>
      <c r="L20" s="12"/>
      <c r="M20" s="12">
        <v>6</v>
      </c>
      <c r="N20" s="129"/>
      <c r="O20" s="17"/>
    </row>
    <row r="21" spans="1:15" ht="13.5" customHeight="1">
      <c r="A21" s="93"/>
      <c r="B21" s="29">
        <v>16</v>
      </c>
      <c r="C21" s="13" t="s">
        <v>44</v>
      </c>
      <c r="D21" s="17" t="s">
        <v>114</v>
      </c>
      <c r="E21" s="52">
        <v>22</v>
      </c>
      <c r="F21" s="52"/>
      <c r="G21" s="52">
        <v>4</v>
      </c>
      <c r="H21" s="52">
        <v>20</v>
      </c>
      <c r="I21" s="52"/>
      <c r="J21" s="52">
        <v>4</v>
      </c>
      <c r="K21" s="52">
        <v>42</v>
      </c>
      <c r="L21" s="52"/>
      <c r="M21" s="52">
        <v>8</v>
      </c>
      <c r="N21" s="129"/>
      <c r="O21" s="3"/>
    </row>
    <row r="22" spans="1:15" ht="13.5">
      <c r="A22" s="93"/>
      <c r="B22" s="12">
        <v>17</v>
      </c>
      <c r="C22" s="12" t="s">
        <v>115</v>
      </c>
      <c r="D22" s="17" t="s">
        <v>113</v>
      </c>
      <c r="E22" s="12">
        <v>24</v>
      </c>
      <c r="F22" s="12"/>
      <c r="G22" s="12">
        <v>1</v>
      </c>
      <c r="H22" s="12">
        <v>28</v>
      </c>
      <c r="I22" s="12"/>
      <c r="J22" s="12">
        <v>2</v>
      </c>
      <c r="K22" s="12">
        <v>52</v>
      </c>
      <c r="L22" s="12"/>
      <c r="M22" s="12">
        <v>3</v>
      </c>
      <c r="N22" s="129"/>
      <c r="O22" s="17"/>
    </row>
    <row r="23" spans="1:15" ht="14.25" thickBot="1">
      <c r="A23" s="101"/>
      <c r="B23" s="31">
        <v>18</v>
      </c>
      <c r="C23" s="31" t="s">
        <v>142</v>
      </c>
      <c r="D23" s="45" t="s">
        <v>114</v>
      </c>
      <c r="E23" s="31">
        <v>17</v>
      </c>
      <c r="F23" s="31">
        <v>1</v>
      </c>
      <c r="G23" s="31">
        <v>3</v>
      </c>
      <c r="H23" s="31">
        <v>22</v>
      </c>
      <c r="I23" s="31"/>
      <c r="J23" s="31">
        <v>3</v>
      </c>
      <c r="K23" s="31">
        <v>39</v>
      </c>
      <c r="L23" s="31">
        <v>1</v>
      </c>
      <c r="M23" s="31">
        <v>6</v>
      </c>
      <c r="N23" s="130"/>
      <c r="O23" s="20"/>
    </row>
    <row r="24" spans="1:15" ht="13.5">
      <c r="A24" s="100" t="s">
        <v>75</v>
      </c>
      <c r="B24" s="52">
        <v>19</v>
      </c>
      <c r="C24" s="13" t="s">
        <v>116</v>
      </c>
      <c r="D24" s="4" t="str">
        <f>IF($B24="","",VLOOKUP($B24,'名簿'!$B:$E,3,$B24='名簿'!$B:$B))</f>
        <v>男</v>
      </c>
      <c r="E24" s="52">
        <v>21</v>
      </c>
      <c r="F24" s="52"/>
      <c r="G24" s="52">
        <v>3</v>
      </c>
      <c r="H24" s="52">
        <v>21</v>
      </c>
      <c r="I24" s="52"/>
      <c r="J24" s="52">
        <v>4</v>
      </c>
      <c r="K24" s="52">
        <v>42</v>
      </c>
      <c r="L24" s="52"/>
      <c r="M24" s="52">
        <v>7</v>
      </c>
      <c r="N24" s="129" t="s">
        <v>149</v>
      </c>
      <c r="O24" s="3"/>
    </row>
    <row r="25" spans="1:15" ht="13.5">
      <c r="A25" s="93"/>
      <c r="B25" s="29">
        <v>20</v>
      </c>
      <c r="C25" s="12" t="s">
        <v>117</v>
      </c>
      <c r="D25" s="4" t="s">
        <v>24</v>
      </c>
      <c r="E25" s="29">
        <v>21</v>
      </c>
      <c r="F25" s="29"/>
      <c r="G25" s="29">
        <v>4</v>
      </c>
      <c r="H25" s="29">
        <v>23</v>
      </c>
      <c r="I25" s="29"/>
      <c r="J25" s="29">
        <v>4</v>
      </c>
      <c r="K25" s="29">
        <v>44</v>
      </c>
      <c r="L25" s="29"/>
      <c r="M25" s="29">
        <v>8</v>
      </c>
      <c r="N25" s="129"/>
      <c r="O25" s="60"/>
    </row>
    <row r="26" spans="1:15" ht="13.5">
      <c r="A26" s="93"/>
      <c r="B26" s="29">
        <v>21</v>
      </c>
      <c r="C26" s="12" t="s">
        <v>71</v>
      </c>
      <c r="D26" s="4" t="str">
        <f>IF($B26="","",VLOOKUP($B26,'名簿'!$B:$E,3,$B26='名簿'!$B:$B))</f>
        <v>女</v>
      </c>
      <c r="E26" s="29">
        <v>23</v>
      </c>
      <c r="F26" s="29"/>
      <c r="G26" s="29">
        <v>2</v>
      </c>
      <c r="H26" s="29">
        <v>23</v>
      </c>
      <c r="I26" s="29"/>
      <c r="J26" s="29">
        <v>1</v>
      </c>
      <c r="K26" s="29">
        <v>46</v>
      </c>
      <c r="L26" s="29"/>
      <c r="M26" s="29">
        <v>3</v>
      </c>
      <c r="N26" s="129"/>
      <c r="O26" s="60"/>
    </row>
    <row r="27" spans="1:15" ht="13.5">
      <c r="A27" s="93"/>
      <c r="B27" s="29">
        <v>22</v>
      </c>
      <c r="C27" s="13" t="s">
        <v>118</v>
      </c>
      <c r="D27" s="17" t="str">
        <f>IF($B27="","",VLOOKUP($B27,'名簿'!$B:$E,3,$B27='名簿'!$B:$B))</f>
        <v>女</v>
      </c>
      <c r="E27" s="12">
        <v>23</v>
      </c>
      <c r="F27" s="12"/>
      <c r="G27" s="12">
        <v>2</v>
      </c>
      <c r="H27" s="12">
        <v>20</v>
      </c>
      <c r="I27" s="12"/>
      <c r="J27" s="12">
        <v>4</v>
      </c>
      <c r="K27" s="12">
        <v>43</v>
      </c>
      <c r="L27" s="12"/>
      <c r="M27" s="12">
        <v>6</v>
      </c>
      <c r="N27" s="129"/>
      <c r="O27" s="17"/>
    </row>
    <row r="28" spans="1:15" ht="13.5" customHeight="1">
      <c r="A28" s="93"/>
      <c r="B28" s="29">
        <v>23</v>
      </c>
      <c r="C28" s="12" t="s">
        <v>104</v>
      </c>
      <c r="D28" s="17" t="str">
        <f>IF($B28="","",VLOOKUP($B28,'名簿'!$B:$E,3,$B28='名簿'!$B:$B))</f>
        <v>男</v>
      </c>
      <c r="E28" s="13">
        <v>16</v>
      </c>
      <c r="F28" s="52">
        <v>1</v>
      </c>
      <c r="G28" s="52">
        <v>3</v>
      </c>
      <c r="H28" s="52">
        <v>19</v>
      </c>
      <c r="I28" s="52"/>
      <c r="J28" s="52">
        <v>5</v>
      </c>
      <c r="K28" s="52">
        <v>35</v>
      </c>
      <c r="L28" s="52">
        <v>1</v>
      </c>
      <c r="M28" s="52">
        <v>8</v>
      </c>
      <c r="N28" s="129"/>
      <c r="O28" s="3" t="s">
        <v>131</v>
      </c>
    </row>
    <row r="29" spans="1:15" ht="13.5">
      <c r="A29" s="93"/>
      <c r="B29" s="29">
        <v>24</v>
      </c>
      <c r="C29" s="12" t="s">
        <v>70</v>
      </c>
      <c r="D29" s="17" t="str">
        <f>IF($B29="","",VLOOKUP($B29,'名簿'!$B:$E,3,$B29='名簿'!$B:$B))</f>
        <v>男</v>
      </c>
      <c r="E29" s="12">
        <v>20</v>
      </c>
      <c r="F29" s="29"/>
      <c r="G29" s="29">
        <v>4</v>
      </c>
      <c r="H29" s="29">
        <v>17</v>
      </c>
      <c r="I29" s="29">
        <v>1</v>
      </c>
      <c r="J29" s="29">
        <v>2</v>
      </c>
      <c r="K29" s="29">
        <v>37</v>
      </c>
      <c r="L29" s="29">
        <v>1</v>
      </c>
      <c r="M29" s="29">
        <v>6</v>
      </c>
      <c r="N29" s="129"/>
      <c r="O29" s="60"/>
    </row>
    <row r="30" spans="1:15" ht="13.5">
      <c r="A30" s="93"/>
      <c r="B30" s="29">
        <v>25</v>
      </c>
      <c r="C30" s="12" t="s">
        <v>69</v>
      </c>
      <c r="D30" s="17" t="s">
        <v>24</v>
      </c>
      <c r="E30" s="13">
        <v>26</v>
      </c>
      <c r="F30" s="12"/>
      <c r="G30" s="12"/>
      <c r="H30" s="12">
        <v>25</v>
      </c>
      <c r="I30" s="12"/>
      <c r="J30" s="12">
        <v>2</v>
      </c>
      <c r="K30" s="12">
        <v>51</v>
      </c>
      <c r="L30" s="12"/>
      <c r="M30" s="12">
        <v>2</v>
      </c>
      <c r="N30" s="129"/>
      <c r="O30" s="17"/>
    </row>
    <row r="31" spans="1:15" ht="14.25" thickBot="1">
      <c r="A31" s="93"/>
      <c r="B31" s="46">
        <v>26</v>
      </c>
      <c r="C31" s="46" t="s">
        <v>105</v>
      </c>
      <c r="D31" s="45" t="s">
        <v>113</v>
      </c>
      <c r="E31" s="46">
        <v>22</v>
      </c>
      <c r="F31" s="46"/>
      <c r="G31" s="46">
        <v>2</v>
      </c>
      <c r="H31" s="46">
        <v>17</v>
      </c>
      <c r="I31" s="46">
        <v>1</v>
      </c>
      <c r="J31" s="46">
        <v>2</v>
      </c>
      <c r="K31" s="46">
        <v>39</v>
      </c>
      <c r="L31" s="46">
        <v>1</v>
      </c>
      <c r="M31" s="46">
        <v>4</v>
      </c>
      <c r="N31" s="130"/>
      <c r="O31" s="45"/>
    </row>
    <row r="32" spans="1:15" ht="13.5">
      <c r="A32" s="100" t="s">
        <v>109</v>
      </c>
      <c r="B32" s="52">
        <v>27</v>
      </c>
      <c r="C32" s="13" t="s">
        <v>62</v>
      </c>
      <c r="D32" s="4" t="s">
        <v>24</v>
      </c>
      <c r="E32" s="52">
        <v>20</v>
      </c>
      <c r="F32" s="52"/>
      <c r="G32" s="52">
        <v>4</v>
      </c>
      <c r="H32" s="52">
        <v>15</v>
      </c>
      <c r="I32" s="52">
        <v>2</v>
      </c>
      <c r="J32" s="52">
        <v>3</v>
      </c>
      <c r="K32" s="52">
        <v>35</v>
      </c>
      <c r="L32" s="52">
        <v>2</v>
      </c>
      <c r="M32" s="13">
        <v>7</v>
      </c>
      <c r="N32" s="96">
        <v>166</v>
      </c>
      <c r="O32" s="3" t="s">
        <v>88</v>
      </c>
    </row>
    <row r="33" spans="1:15" ht="13.5">
      <c r="A33" s="93"/>
      <c r="B33" s="29">
        <v>28</v>
      </c>
      <c r="C33" s="12" t="s">
        <v>119</v>
      </c>
      <c r="D33" s="4" t="str">
        <f>IF($B33="","",VLOOKUP($B33,'名簿'!$B:$E,3,$B33='名簿'!$B:$B))</f>
        <v>女</v>
      </c>
      <c r="E33" s="29">
        <v>25</v>
      </c>
      <c r="F33" s="29"/>
      <c r="G33" s="29">
        <v>2</v>
      </c>
      <c r="H33" s="29">
        <v>24</v>
      </c>
      <c r="I33" s="29"/>
      <c r="J33" s="29">
        <v>2</v>
      </c>
      <c r="K33" s="29">
        <v>49</v>
      </c>
      <c r="L33" s="29"/>
      <c r="M33" s="52">
        <v>4</v>
      </c>
      <c r="N33" s="75"/>
      <c r="O33" s="60"/>
    </row>
    <row r="34" spans="1:15" ht="13.5">
      <c r="A34" s="93"/>
      <c r="B34" s="29">
        <v>29</v>
      </c>
      <c r="C34" s="12" t="s">
        <v>106</v>
      </c>
      <c r="D34" s="4" t="str">
        <f>IF($B34="","",VLOOKUP($B34,'名簿'!$B:$E,3,$B34='名簿'!$B:$B))</f>
        <v>女</v>
      </c>
      <c r="E34" s="29">
        <v>24</v>
      </c>
      <c r="F34" s="29"/>
      <c r="G34" s="29">
        <v>1</v>
      </c>
      <c r="H34" s="29">
        <v>17</v>
      </c>
      <c r="I34" s="29">
        <v>1</v>
      </c>
      <c r="J34" s="29">
        <v>3</v>
      </c>
      <c r="K34" s="29">
        <v>41</v>
      </c>
      <c r="L34" s="29"/>
      <c r="M34" s="29">
        <v>4</v>
      </c>
      <c r="N34" s="75"/>
      <c r="O34" s="60"/>
    </row>
    <row r="35" spans="1:15" ht="13.5">
      <c r="A35" s="93"/>
      <c r="B35" s="29">
        <v>30</v>
      </c>
      <c r="C35" s="12" t="s">
        <v>107</v>
      </c>
      <c r="D35" s="17" t="s">
        <v>24</v>
      </c>
      <c r="E35" s="12">
        <v>21</v>
      </c>
      <c r="F35" s="12">
        <v>1</v>
      </c>
      <c r="G35" s="12">
        <v>2</v>
      </c>
      <c r="H35" s="12">
        <v>27</v>
      </c>
      <c r="I35" s="12"/>
      <c r="J35" s="12">
        <v>1</v>
      </c>
      <c r="K35" s="12">
        <v>49</v>
      </c>
      <c r="L35" s="12">
        <v>1</v>
      </c>
      <c r="M35" s="12">
        <v>3</v>
      </c>
      <c r="N35" s="75"/>
      <c r="O35" s="17"/>
    </row>
    <row r="36" spans="1:15" ht="13.5">
      <c r="A36" s="93"/>
      <c r="B36" s="29">
        <v>31</v>
      </c>
      <c r="C36" s="13" t="s">
        <v>120</v>
      </c>
      <c r="D36" s="4" t="str">
        <f>IF($B36="","",VLOOKUP($B36,'名簿'!$B:$E,3,$B36='名簿'!$B:$B))</f>
        <v>女</v>
      </c>
      <c r="E36" s="52">
        <v>26</v>
      </c>
      <c r="F36" s="52"/>
      <c r="G36" s="52">
        <v>1</v>
      </c>
      <c r="H36" s="52">
        <v>29</v>
      </c>
      <c r="I36" s="52"/>
      <c r="J36" s="52"/>
      <c r="K36" s="52">
        <v>55</v>
      </c>
      <c r="L36" s="52"/>
      <c r="M36" s="52">
        <v>1</v>
      </c>
      <c r="N36" s="75"/>
      <c r="O36" s="17"/>
    </row>
    <row r="37" spans="1:15" ht="13.5">
      <c r="A37" s="93"/>
      <c r="B37" s="29">
        <v>32</v>
      </c>
      <c r="C37" s="12" t="s">
        <v>60</v>
      </c>
      <c r="D37" s="4" t="s">
        <v>113</v>
      </c>
      <c r="E37" s="29">
        <v>21</v>
      </c>
      <c r="F37" s="29"/>
      <c r="G37" s="29">
        <v>4</v>
      </c>
      <c r="H37" s="29">
        <v>23</v>
      </c>
      <c r="I37" s="29"/>
      <c r="J37" s="29">
        <v>2</v>
      </c>
      <c r="K37" s="29">
        <v>44</v>
      </c>
      <c r="L37" s="29"/>
      <c r="M37" s="29">
        <v>6</v>
      </c>
      <c r="N37" s="75"/>
      <c r="O37" s="60"/>
    </row>
    <row r="38" spans="1:15" ht="14.25" thickBot="1">
      <c r="A38" s="101"/>
      <c r="B38" s="46">
        <v>33</v>
      </c>
      <c r="C38" s="46" t="s">
        <v>108</v>
      </c>
      <c r="D38" s="45" t="str">
        <f>IF($B38="","",VLOOKUP($B38,'名簿'!$B:$E,3,$B38='名簿'!$B:$B))</f>
        <v>男</v>
      </c>
      <c r="E38" s="46">
        <v>22</v>
      </c>
      <c r="F38" s="46"/>
      <c r="G38" s="46">
        <v>3</v>
      </c>
      <c r="H38" s="46">
        <v>24</v>
      </c>
      <c r="I38" s="46"/>
      <c r="J38" s="46">
        <v>2</v>
      </c>
      <c r="K38" s="46">
        <v>46</v>
      </c>
      <c r="L38" s="46"/>
      <c r="M38" s="46">
        <v>5</v>
      </c>
      <c r="N38" s="76"/>
      <c r="O38" s="45"/>
    </row>
    <row r="39" spans="1:15" ht="13.5">
      <c r="A39" s="117" t="s">
        <v>40</v>
      </c>
      <c r="B39" s="25">
        <v>34</v>
      </c>
      <c r="C39" s="25" t="s">
        <v>110</v>
      </c>
      <c r="D39" s="30" t="s">
        <v>24</v>
      </c>
      <c r="E39" s="25">
        <v>19</v>
      </c>
      <c r="F39" s="25"/>
      <c r="G39" s="25">
        <v>6</v>
      </c>
      <c r="H39" s="25">
        <v>21</v>
      </c>
      <c r="I39" s="25"/>
      <c r="J39" s="25">
        <v>4</v>
      </c>
      <c r="K39" s="25">
        <v>40</v>
      </c>
      <c r="L39" s="25"/>
      <c r="M39" s="25">
        <v>10</v>
      </c>
      <c r="N39" s="128" t="s">
        <v>150</v>
      </c>
      <c r="O39" s="30"/>
    </row>
    <row r="40" spans="1:15" ht="13.5" customHeight="1">
      <c r="A40" s="118"/>
      <c r="B40" s="52">
        <v>35</v>
      </c>
      <c r="C40" s="13" t="s">
        <v>111</v>
      </c>
      <c r="D40" s="4" t="str">
        <f>IF($B40="","",VLOOKUP($B40,'名簿'!$B:$E,3,$B40='名簿'!$B:$B))</f>
        <v>女</v>
      </c>
      <c r="E40" s="52">
        <v>10</v>
      </c>
      <c r="F40" s="52">
        <v>2</v>
      </c>
      <c r="G40" s="52">
        <v>4</v>
      </c>
      <c r="H40" s="52">
        <v>15</v>
      </c>
      <c r="I40" s="52">
        <v>1</v>
      </c>
      <c r="J40" s="13">
        <v>4</v>
      </c>
      <c r="K40" s="52">
        <v>25</v>
      </c>
      <c r="L40" s="52">
        <v>3</v>
      </c>
      <c r="M40" s="52">
        <v>8</v>
      </c>
      <c r="N40" s="129"/>
      <c r="O40" s="3" t="s">
        <v>92</v>
      </c>
    </row>
    <row r="41" spans="1:15" ht="13.5">
      <c r="A41" s="118"/>
      <c r="B41" s="29">
        <v>36</v>
      </c>
      <c r="C41" s="29" t="s">
        <v>47</v>
      </c>
      <c r="D41" s="60" t="s">
        <v>113</v>
      </c>
      <c r="E41" s="29">
        <v>16</v>
      </c>
      <c r="F41" s="29">
        <v>1</v>
      </c>
      <c r="G41" s="29">
        <v>4</v>
      </c>
      <c r="H41" s="29">
        <v>21</v>
      </c>
      <c r="I41" s="29"/>
      <c r="J41" s="29">
        <v>3</v>
      </c>
      <c r="K41" s="29">
        <v>37</v>
      </c>
      <c r="L41" s="29">
        <v>1</v>
      </c>
      <c r="M41" s="29">
        <v>7</v>
      </c>
      <c r="N41" s="129"/>
      <c r="O41" s="60"/>
    </row>
    <row r="42" spans="1:15" ht="14.25" thickBot="1">
      <c r="A42" s="119"/>
      <c r="B42" s="46">
        <v>37</v>
      </c>
      <c r="C42" s="46" t="s">
        <v>112</v>
      </c>
      <c r="D42" s="45" t="s">
        <v>113</v>
      </c>
      <c r="E42" s="46">
        <v>19</v>
      </c>
      <c r="F42" s="46"/>
      <c r="G42" s="46">
        <v>5</v>
      </c>
      <c r="H42" s="46">
        <v>24</v>
      </c>
      <c r="I42" s="46"/>
      <c r="J42" s="46">
        <v>2</v>
      </c>
      <c r="K42" s="46">
        <v>43</v>
      </c>
      <c r="L42" s="46"/>
      <c r="M42" s="46">
        <v>7</v>
      </c>
      <c r="N42" s="130"/>
      <c r="O42" s="45"/>
    </row>
    <row r="43" spans="1:15" ht="13.5">
      <c r="A43" s="117" t="s">
        <v>125</v>
      </c>
      <c r="B43" s="25">
        <v>38</v>
      </c>
      <c r="C43" s="25" t="s">
        <v>127</v>
      </c>
      <c r="D43" s="30" t="s">
        <v>113</v>
      </c>
      <c r="E43" s="25">
        <v>23</v>
      </c>
      <c r="F43" s="25"/>
      <c r="G43" s="25">
        <v>1</v>
      </c>
      <c r="H43" s="25">
        <v>20</v>
      </c>
      <c r="I43" s="25"/>
      <c r="J43" s="25">
        <v>5</v>
      </c>
      <c r="K43" s="25">
        <v>43</v>
      </c>
      <c r="L43" s="25"/>
      <c r="M43" s="25">
        <v>6</v>
      </c>
      <c r="N43" s="96">
        <v>176</v>
      </c>
      <c r="O43" s="30"/>
    </row>
    <row r="44" spans="1:15" ht="13.5">
      <c r="A44" s="118"/>
      <c r="B44" s="12">
        <v>39</v>
      </c>
      <c r="C44" s="12" t="s">
        <v>79</v>
      </c>
      <c r="D44" s="17" t="s">
        <v>24</v>
      </c>
      <c r="E44" s="12">
        <v>24</v>
      </c>
      <c r="F44" s="12"/>
      <c r="G44" s="12">
        <v>2</v>
      </c>
      <c r="H44" s="12">
        <v>23</v>
      </c>
      <c r="I44" s="12"/>
      <c r="J44" s="12">
        <v>2</v>
      </c>
      <c r="K44" s="12">
        <v>47</v>
      </c>
      <c r="L44" s="12"/>
      <c r="M44" s="12">
        <v>4</v>
      </c>
      <c r="N44" s="75"/>
      <c r="O44" s="17"/>
    </row>
    <row r="45" spans="1:15" ht="13.5">
      <c r="A45" s="118"/>
      <c r="B45" s="12">
        <v>40</v>
      </c>
      <c r="C45" s="12" t="s">
        <v>128</v>
      </c>
      <c r="D45" s="17" t="s">
        <v>24</v>
      </c>
      <c r="E45" s="12">
        <v>24</v>
      </c>
      <c r="F45" s="12"/>
      <c r="G45" s="12">
        <v>1</v>
      </c>
      <c r="H45" s="12">
        <v>20</v>
      </c>
      <c r="I45" s="12"/>
      <c r="J45" s="12">
        <v>4</v>
      </c>
      <c r="K45" s="12">
        <v>44</v>
      </c>
      <c r="L45" s="12"/>
      <c r="M45" s="12">
        <v>5</v>
      </c>
      <c r="N45" s="75"/>
      <c r="O45" s="17"/>
    </row>
    <row r="46" spans="1:15" ht="13.5">
      <c r="A46" s="118"/>
      <c r="B46" s="12">
        <v>41</v>
      </c>
      <c r="C46" s="12" t="s">
        <v>129</v>
      </c>
      <c r="D46" s="17" t="s">
        <v>113</v>
      </c>
      <c r="E46" s="12">
        <v>22</v>
      </c>
      <c r="F46" s="12">
        <v>1</v>
      </c>
      <c r="G46" s="12"/>
      <c r="H46" s="12">
        <v>23</v>
      </c>
      <c r="I46" s="12"/>
      <c r="J46" s="12">
        <v>2</v>
      </c>
      <c r="K46" s="12">
        <v>45</v>
      </c>
      <c r="L46" s="12">
        <v>1</v>
      </c>
      <c r="M46" s="12">
        <v>2</v>
      </c>
      <c r="N46" s="75"/>
      <c r="O46" s="17"/>
    </row>
    <row r="47" spans="1:15" ht="14.25" thickBot="1">
      <c r="A47" s="119"/>
      <c r="B47" s="46">
        <v>42</v>
      </c>
      <c r="C47" s="46" t="s">
        <v>130</v>
      </c>
      <c r="D47" s="45" t="s">
        <v>113</v>
      </c>
      <c r="E47" s="46">
        <v>21</v>
      </c>
      <c r="F47" s="46"/>
      <c r="G47" s="46">
        <v>3</v>
      </c>
      <c r="H47" s="46">
        <v>23</v>
      </c>
      <c r="I47" s="46"/>
      <c r="J47" s="46">
        <v>2</v>
      </c>
      <c r="K47" s="46">
        <v>44</v>
      </c>
      <c r="L47" s="46"/>
      <c r="M47" s="46">
        <v>5</v>
      </c>
      <c r="N47" s="76"/>
      <c r="O47" s="45"/>
    </row>
    <row r="48" spans="1:15" ht="13.5">
      <c r="A48" s="102" t="s">
        <v>134</v>
      </c>
      <c r="B48" s="52">
        <v>43</v>
      </c>
      <c r="C48" s="52" t="s">
        <v>141</v>
      </c>
      <c r="D48" s="3" t="s">
        <v>24</v>
      </c>
      <c r="E48" s="52">
        <v>25</v>
      </c>
      <c r="F48" s="52"/>
      <c r="G48" s="52"/>
      <c r="H48" s="52">
        <v>16</v>
      </c>
      <c r="I48" s="52">
        <v>2</v>
      </c>
      <c r="J48" s="52"/>
      <c r="K48" s="52">
        <v>41</v>
      </c>
      <c r="L48" s="52">
        <v>2</v>
      </c>
      <c r="M48" s="52"/>
      <c r="N48" s="96">
        <v>173</v>
      </c>
      <c r="O48" s="3"/>
    </row>
    <row r="49" spans="1:15" ht="13.5">
      <c r="A49" s="103"/>
      <c r="B49" s="12">
        <v>44</v>
      </c>
      <c r="C49" s="12" t="s">
        <v>63</v>
      </c>
      <c r="D49" s="17" t="s">
        <v>24</v>
      </c>
      <c r="E49" s="12">
        <v>23</v>
      </c>
      <c r="F49" s="12"/>
      <c r="G49" s="12">
        <v>3</v>
      </c>
      <c r="H49" s="12">
        <v>24</v>
      </c>
      <c r="I49" s="12"/>
      <c r="J49" s="12">
        <v>3</v>
      </c>
      <c r="K49" s="12">
        <v>47</v>
      </c>
      <c r="L49" s="12"/>
      <c r="M49" s="12">
        <v>6</v>
      </c>
      <c r="N49" s="75"/>
      <c r="O49" s="17"/>
    </row>
    <row r="50" spans="1:15" ht="13.5">
      <c r="A50" s="103"/>
      <c r="B50" s="12">
        <v>45</v>
      </c>
      <c r="C50" s="12" t="s">
        <v>135</v>
      </c>
      <c r="D50" s="17" t="s">
        <v>113</v>
      </c>
      <c r="E50" s="12">
        <v>20</v>
      </c>
      <c r="F50" s="12"/>
      <c r="G50" s="12">
        <v>4</v>
      </c>
      <c r="H50" s="12">
        <v>21</v>
      </c>
      <c r="I50" s="12"/>
      <c r="J50" s="12">
        <v>4</v>
      </c>
      <c r="K50" s="12">
        <v>41</v>
      </c>
      <c r="L50" s="12"/>
      <c r="M50" s="12">
        <v>8</v>
      </c>
      <c r="N50" s="75"/>
      <c r="O50" s="17"/>
    </row>
    <row r="51" spans="1:15" ht="14.25" thickBot="1">
      <c r="A51" s="104"/>
      <c r="B51" s="52">
        <v>46</v>
      </c>
      <c r="C51" s="52" t="s">
        <v>136</v>
      </c>
      <c r="D51" s="3" t="s">
        <v>113</v>
      </c>
      <c r="E51" s="52">
        <v>23</v>
      </c>
      <c r="F51" s="52"/>
      <c r="G51" s="52">
        <v>2</v>
      </c>
      <c r="H51" s="52">
        <v>21</v>
      </c>
      <c r="I51" s="52"/>
      <c r="J51" s="52">
        <v>5</v>
      </c>
      <c r="K51" s="52">
        <v>44</v>
      </c>
      <c r="L51" s="52"/>
      <c r="M51" s="52">
        <v>7</v>
      </c>
      <c r="N51" s="76"/>
      <c r="O51" s="45"/>
    </row>
    <row r="52" spans="1:15" ht="13.5" customHeight="1">
      <c r="A52" s="117" t="s">
        <v>124</v>
      </c>
      <c r="B52" s="25">
        <v>47</v>
      </c>
      <c r="C52" s="25" t="s">
        <v>123</v>
      </c>
      <c r="D52" s="30" t="s">
        <v>113</v>
      </c>
      <c r="E52" s="25">
        <v>22</v>
      </c>
      <c r="F52" s="25"/>
      <c r="G52" s="25">
        <v>4</v>
      </c>
      <c r="H52" s="25">
        <v>22</v>
      </c>
      <c r="I52" s="25"/>
      <c r="J52" s="25">
        <v>2</v>
      </c>
      <c r="K52" s="25">
        <v>44</v>
      </c>
      <c r="L52" s="25"/>
      <c r="M52" s="25">
        <v>6</v>
      </c>
      <c r="N52" s="96">
        <v>222</v>
      </c>
      <c r="O52" s="30"/>
    </row>
    <row r="53" spans="1:15" ht="13.5" customHeight="1">
      <c r="A53" s="118"/>
      <c r="B53" s="12">
        <v>48</v>
      </c>
      <c r="C53" s="12" t="s">
        <v>122</v>
      </c>
      <c r="D53" s="17" t="s">
        <v>113</v>
      </c>
      <c r="E53" s="12">
        <v>32</v>
      </c>
      <c r="F53" s="12"/>
      <c r="G53" s="12"/>
      <c r="H53" s="12">
        <v>31</v>
      </c>
      <c r="I53" s="12"/>
      <c r="J53" s="12"/>
      <c r="K53" s="12">
        <v>63</v>
      </c>
      <c r="L53" s="12"/>
      <c r="M53" s="12"/>
      <c r="N53" s="75"/>
      <c r="O53" s="4"/>
    </row>
    <row r="54" spans="1:15" ht="14.25" customHeight="1">
      <c r="A54" s="118"/>
      <c r="B54" s="12">
        <v>49</v>
      </c>
      <c r="C54" s="12" t="s">
        <v>140</v>
      </c>
      <c r="D54" s="17" t="s">
        <v>113</v>
      </c>
      <c r="E54" s="12">
        <v>34</v>
      </c>
      <c r="F54" s="12"/>
      <c r="G54" s="12"/>
      <c r="H54" s="12">
        <v>26</v>
      </c>
      <c r="I54" s="12"/>
      <c r="J54" s="12"/>
      <c r="K54" s="12">
        <v>60</v>
      </c>
      <c r="L54" s="12"/>
      <c r="M54" s="12"/>
      <c r="N54" s="75"/>
      <c r="O54" s="17"/>
    </row>
    <row r="55" spans="1:15" ht="13.5">
      <c r="A55" s="118"/>
      <c r="B55" s="12">
        <v>50</v>
      </c>
      <c r="C55" s="12" t="s">
        <v>133</v>
      </c>
      <c r="D55" s="17" t="s">
        <v>113</v>
      </c>
      <c r="E55" s="12">
        <v>31</v>
      </c>
      <c r="F55" s="12"/>
      <c r="G55" s="12"/>
      <c r="H55" s="12">
        <v>24</v>
      </c>
      <c r="I55" s="12"/>
      <c r="J55" s="12">
        <v>2</v>
      </c>
      <c r="K55" s="12">
        <v>55</v>
      </c>
      <c r="L55" s="12"/>
      <c r="M55" s="12">
        <v>2</v>
      </c>
      <c r="N55" s="75"/>
      <c r="O55" s="17"/>
    </row>
    <row r="56" spans="1:15" ht="14.25" thickBot="1">
      <c r="A56" s="124"/>
      <c r="B56" s="70">
        <v>51</v>
      </c>
      <c r="C56" s="70" t="s">
        <v>126</v>
      </c>
      <c r="D56" s="69" t="s">
        <v>24</v>
      </c>
      <c r="E56" s="71"/>
      <c r="F56" s="71"/>
      <c r="G56" s="71"/>
      <c r="H56" s="71">
        <v>33</v>
      </c>
      <c r="I56" s="71"/>
      <c r="J56" s="71"/>
      <c r="K56" s="71"/>
      <c r="L56" s="71"/>
      <c r="M56" s="71"/>
      <c r="N56" s="97"/>
      <c r="O56" s="68"/>
    </row>
    <row r="57" spans="1:15" ht="14.25" thickTop="1">
      <c r="A57" s="55"/>
      <c r="B57" s="56"/>
      <c r="C57" s="38"/>
      <c r="D57" s="5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3.5">
      <c r="A58" s="55"/>
      <c r="B58" s="38"/>
      <c r="C58" s="38"/>
      <c r="D58" s="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3.5">
      <c r="A59" s="55"/>
      <c r="B59" s="38"/>
      <c r="C59" s="38"/>
      <c r="D59" s="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3.5">
      <c r="A60" s="55"/>
      <c r="B60" s="38"/>
      <c r="C60" s="38"/>
      <c r="D60" s="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3.5">
      <c r="A61" s="55"/>
      <c r="B61" s="38"/>
      <c r="C61" s="38"/>
      <c r="D61" s="5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3.5">
      <c r="A62" s="55"/>
      <c r="B62" s="38"/>
      <c r="C62" s="38"/>
      <c r="D62" s="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3.5">
      <c r="A63" s="55"/>
      <c r="B63" s="38"/>
      <c r="C63" s="38"/>
      <c r="D63" s="5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3.5">
      <c r="A64" s="55"/>
      <c r="B64" s="38"/>
      <c r="C64" s="38"/>
      <c r="D64" s="5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3.5">
      <c r="A65" s="55"/>
      <c r="B65" s="38"/>
      <c r="C65" s="38"/>
      <c r="D65" s="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3.5">
      <c r="A66" s="55"/>
      <c r="B66" s="38"/>
      <c r="C66" s="38"/>
      <c r="D66" s="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3:15" ht="24" customHeight="1">
      <c r="C67" s="32">
        <v>42617</v>
      </c>
      <c r="D67" s="115" t="s">
        <v>53</v>
      </c>
      <c r="E67" s="115"/>
      <c r="F67" s="115"/>
      <c r="G67" s="115"/>
      <c r="H67" s="115"/>
      <c r="I67" s="115"/>
      <c r="J67" s="115"/>
      <c r="K67" s="115"/>
      <c r="L67" s="115"/>
      <c r="M67" s="115"/>
      <c r="O67" s="35"/>
    </row>
    <row r="68" spans="3:15" ht="13.5" customHeight="1">
      <c r="C68" s="32"/>
      <c r="D68" s="61"/>
      <c r="E68" s="61"/>
      <c r="F68" s="61"/>
      <c r="G68" s="61"/>
      <c r="H68" s="61"/>
      <c r="I68" s="61"/>
      <c r="J68" s="61"/>
      <c r="K68" s="61"/>
      <c r="L68" s="61"/>
      <c r="M68" s="61"/>
      <c r="O68" s="35"/>
    </row>
    <row r="69" spans="3:15" ht="15" customHeight="1">
      <c r="C69" s="32" t="s">
        <v>51</v>
      </c>
      <c r="D69" s="61"/>
      <c r="E69" s="61"/>
      <c r="F69" s="61"/>
      <c r="G69" s="61"/>
      <c r="H69" s="127" t="s">
        <v>52</v>
      </c>
      <c r="I69" s="127"/>
      <c r="J69" s="61"/>
      <c r="K69" s="61"/>
      <c r="L69" s="61"/>
      <c r="M69" s="61"/>
      <c r="O69" s="35"/>
    </row>
    <row r="70" spans="3:15" ht="15" customHeight="1">
      <c r="C70" s="41" t="s">
        <v>137</v>
      </c>
      <c r="D70" s="42" t="s">
        <v>28</v>
      </c>
      <c r="E70" s="116" t="s">
        <v>33</v>
      </c>
      <c r="F70" s="116"/>
      <c r="G70" s="44"/>
      <c r="H70" s="116" t="s">
        <v>92</v>
      </c>
      <c r="I70" s="116"/>
      <c r="J70" s="116" t="s">
        <v>28</v>
      </c>
      <c r="K70" s="116"/>
      <c r="L70" s="116" t="s">
        <v>88</v>
      </c>
      <c r="M70" s="116"/>
      <c r="N70" s="43" t="s">
        <v>131</v>
      </c>
      <c r="O70" s="43" t="s">
        <v>132</v>
      </c>
    </row>
    <row r="71" spans="1:15" ht="15" customHeight="1">
      <c r="A71" s="65"/>
      <c r="C71" s="63"/>
      <c r="D71" s="42"/>
      <c r="E71" s="112"/>
      <c r="F71" s="113"/>
      <c r="G71" s="44"/>
      <c r="H71" s="112"/>
      <c r="I71" s="113"/>
      <c r="J71" s="112"/>
      <c r="K71" s="113"/>
      <c r="L71" s="112"/>
      <c r="M71" s="113"/>
      <c r="N71" s="64"/>
      <c r="O71" s="64"/>
    </row>
    <row r="72" spans="1:15" ht="14.25" thickBot="1">
      <c r="A72" s="65"/>
      <c r="N72" s="18"/>
      <c r="O72" s="18"/>
    </row>
    <row r="73" spans="1:15" ht="13.5">
      <c r="A73" s="65"/>
      <c r="B73" s="105" t="s">
        <v>1</v>
      </c>
      <c r="C73" s="98" t="s">
        <v>17</v>
      </c>
      <c r="D73" s="107" t="s">
        <v>22</v>
      </c>
      <c r="E73" s="109" t="s">
        <v>26</v>
      </c>
      <c r="F73" s="109"/>
      <c r="G73" s="109"/>
      <c r="H73" s="110" t="s">
        <v>25</v>
      </c>
      <c r="I73" s="109"/>
      <c r="J73" s="111"/>
      <c r="K73" s="110" t="s">
        <v>5</v>
      </c>
      <c r="L73" s="109"/>
      <c r="M73" s="109"/>
      <c r="N73" s="98" t="s">
        <v>51</v>
      </c>
      <c r="O73" s="98" t="s">
        <v>52</v>
      </c>
    </row>
    <row r="74" spans="1:15" ht="14.25" thickBot="1">
      <c r="A74" s="66"/>
      <c r="B74" s="106"/>
      <c r="C74" s="99"/>
      <c r="D74" s="108"/>
      <c r="E74" s="18" t="s">
        <v>6</v>
      </c>
      <c r="F74" s="31" t="s">
        <v>7</v>
      </c>
      <c r="G74" s="18" t="s">
        <v>8</v>
      </c>
      <c r="H74" s="31" t="s">
        <v>6</v>
      </c>
      <c r="I74" s="31" t="s">
        <v>7</v>
      </c>
      <c r="J74" s="18" t="s">
        <v>8</v>
      </c>
      <c r="K74" s="31" t="s">
        <v>6</v>
      </c>
      <c r="L74" s="18" t="s">
        <v>7</v>
      </c>
      <c r="M74" s="19" t="s">
        <v>8</v>
      </c>
      <c r="N74" s="99"/>
      <c r="O74" s="99"/>
    </row>
    <row r="75" spans="1:15" ht="13.5">
      <c r="A75" s="100" t="s">
        <v>46</v>
      </c>
      <c r="B75" s="52">
        <v>37</v>
      </c>
      <c r="C75" s="13" t="str">
        <f>IF($B75="","",VLOOKUP($B75,'名簿'!$B:$E,2,$B75='名簿'!$B:$B))</f>
        <v>楯　ふさ</v>
      </c>
      <c r="D75" s="4" t="str">
        <f>IF($B75="","",VLOOKUP($B75,'名簿'!$B:$E,3,$B75='名簿'!$B:$B))</f>
        <v>女</v>
      </c>
      <c r="E75" s="52"/>
      <c r="F75" s="52"/>
      <c r="G75" s="52"/>
      <c r="H75" s="52"/>
      <c r="I75" s="52"/>
      <c r="J75" s="52"/>
      <c r="K75" s="52"/>
      <c r="L75" s="52"/>
      <c r="M75" s="52"/>
      <c r="N75" s="13"/>
      <c r="O75" s="52"/>
    </row>
    <row r="76" spans="1:15" ht="13.5">
      <c r="A76" s="93"/>
      <c r="B76" s="29">
        <v>38</v>
      </c>
      <c r="C76" s="12" t="str">
        <f>IF($B76="","",VLOOKUP($B76,'名簿'!$B:$E,2,$B76='名簿'!$B:$B))</f>
        <v>鎌田　安子</v>
      </c>
      <c r="D76" s="4" t="str">
        <f>IF($B76="","",VLOOKUP($B76,'名簿'!$B:$E,3,$B76='名簿'!$B:$B))</f>
        <v>女</v>
      </c>
      <c r="E76" s="29"/>
      <c r="F76" s="29"/>
      <c r="G76" s="29"/>
      <c r="H76" s="29"/>
      <c r="I76" s="29"/>
      <c r="J76" s="29"/>
      <c r="K76" s="29"/>
      <c r="L76" s="29"/>
      <c r="M76" s="29"/>
      <c r="N76" s="12"/>
      <c r="O76" s="29"/>
    </row>
    <row r="77" spans="1:15" ht="13.5">
      <c r="A77" s="93"/>
      <c r="B77" s="29">
        <v>39</v>
      </c>
      <c r="C77" s="12">
        <f>IF($B77="","",VLOOKUP($B77,'名簿'!$B:$E,2,$B77='名簿'!$B:$B))</f>
        <v>0</v>
      </c>
      <c r="D77" s="4" t="str">
        <f>IF($B77="","",VLOOKUP($B77,'名簿'!$B:$E,3,$B77='名簿'!$B:$B))</f>
        <v>女</v>
      </c>
      <c r="E77" s="29"/>
      <c r="F77" s="29"/>
      <c r="G77" s="29"/>
      <c r="H77" s="29"/>
      <c r="I77" s="29"/>
      <c r="J77" s="29"/>
      <c r="K77" s="29"/>
      <c r="L77" s="29"/>
      <c r="M77" s="29"/>
      <c r="O77" s="29"/>
    </row>
    <row r="78" spans="1:15" ht="13.5">
      <c r="A78" s="93"/>
      <c r="B78" s="29">
        <v>40</v>
      </c>
      <c r="C78" s="12">
        <f>IF($B78="","",VLOOKUP($B78,'名簿'!$B:$E,2,$B78='名簿'!$B:$B))</f>
        <v>0</v>
      </c>
      <c r="D78" s="4" t="str">
        <f>IF($B78="","",VLOOKUP($B78,'名簿'!$B:$E,3,$B78='名簿'!$B:$B))</f>
        <v>女</v>
      </c>
      <c r="E78" s="29"/>
      <c r="F78" s="29"/>
      <c r="G78" s="29"/>
      <c r="H78" s="29"/>
      <c r="I78" s="29"/>
      <c r="J78" s="29"/>
      <c r="K78" s="29"/>
      <c r="L78" s="29"/>
      <c r="M78" s="29"/>
      <c r="N78" s="12"/>
      <c r="O78" s="29"/>
    </row>
    <row r="79" spans="1:15" ht="13.5">
      <c r="A79" s="93"/>
      <c r="B79" s="29">
        <v>41</v>
      </c>
      <c r="C79" s="12">
        <f>IF($B79="","",VLOOKUP($B79,'名簿'!$B:$E,2,$B79='名簿'!$B:$B))</f>
        <v>0</v>
      </c>
      <c r="D79" s="4" t="str">
        <f>IF($B79="","",VLOOKUP($B79,'名簿'!$B:$E,3,$B79='名簿'!$B:$B))</f>
        <v>女</v>
      </c>
      <c r="E79" s="29"/>
      <c r="F79" s="29"/>
      <c r="G79" s="29"/>
      <c r="H79" s="29"/>
      <c r="I79" s="29"/>
      <c r="J79" s="29"/>
      <c r="K79" s="29"/>
      <c r="L79" s="29"/>
      <c r="M79" s="29"/>
      <c r="N79" s="12"/>
      <c r="O79" s="29"/>
    </row>
    <row r="80" spans="1:15" ht="13.5">
      <c r="A80" s="93"/>
      <c r="B80" s="29">
        <v>42</v>
      </c>
      <c r="C80" s="12">
        <f>IF($B80="","",VLOOKUP($B80,'名簿'!$B:$E,2,$B80='名簿'!$B:$B))</f>
        <v>0</v>
      </c>
      <c r="D80" s="4" t="str">
        <f>IF($B80="","",VLOOKUP($B80,'名簿'!$B:$E,3,$B80='名簿'!$B:$B))</f>
        <v>女</v>
      </c>
      <c r="E80" s="29"/>
      <c r="F80" s="29"/>
      <c r="G80" s="29"/>
      <c r="H80" s="29"/>
      <c r="I80" s="29"/>
      <c r="J80" s="29"/>
      <c r="K80" s="29"/>
      <c r="L80" s="29"/>
      <c r="M80" s="29"/>
      <c r="N80" s="12"/>
      <c r="O80" s="29"/>
    </row>
    <row r="81" spans="1:15" ht="13.5">
      <c r="A81" s="93"/>
      <c r="B81" s="29">
        <v>43</v>
      </c>
      <c r="C81" s="12">
        <f>IF($B81="","",VLOOKUP($B81,'名簿'!$B:$E,2,$B81='名簿'!$B:$B))</f>
        <v>0</v>
      </c>
      <c r="D81" s="4" t="str">
        <f>IF($B81="","",VLOOKUP($B81,'名簿'!$B:$E,3,$B81='名簿'!$B:$B))</f>
        <v>男</v>
      </c>
      <c r="E81" s="29"/>
      <c r="F81" s="29"/>
      <c r="G81" s="29"/>
      <c r="H81" s="29"/>
      <c r="I81" s="29"/>
      <c r="J81" s="29"/>
      <c r="K81" s="29"/>
      <c r="L81" s="29"/>
      <c r="M81" s="29"/>
      <c r="N81" s="12"/>
      <c r="O81" s="29"/>
    </row>
    <row r="82" spans="1:15" ht="14.25" thickBot="1">
      <c r="A82" s="101"/>
      <c r="B82" s="46">
        <v>44</v>
      </c>
      <c r="C82" s="46">
        <f>IF($B82="","",VLOOKUP($B82,'名簿'!$B:$E,2,$B82='名簿'!$B:$B))</f>
        <v>0</v>
      </c>
      <c r="D82" s="20" t="str">
        <f>IF($B82="","",VLOOKUP($B82,'名簿'!$B:$E,3,$B82='名簿'!$B:$B))</f>
        <v>女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3.5">
      <c r="A83" s="102" t="s">
        <v>48</v>
      </c>
      <c r="B83" s="52">
        <v>45</v>
      </c>
      <c r="C83" s="13">
        <f>IF($B83="","",VLOOKUP($B83,'名簿'!$B:$E,2,$B83='名簿'!$B:$B))</f>
        <v>0</v>
      </c>
      <c r="D83" s="4" t="str">
        <f>IF($B83="","",VLOOKUP($B83,'名簿'!$B:$E,3,$B83='名簿'!$B:$B))</f>
        <v>男</v>
      </c>
      <c r="E83" s="52"/>
      <c r="F83" s="52"/>
      <c r="G83" s="52"/>
      <c r="H83" s="52"/>
      <c r="I83" s="52"/>
      <c r="J83" s="52"/>
      <c r="K83" s="52"/>
      <c r="L83" s="52"/>
      <c r="M83" s="52"/>
      <c r="N83" s="13"/>
      <c r="O83" s="52"/>
    </row>
    <row r="84" spans="1:15" ht="13.5">
      <c r="A84" s="103"/>
      <c r="B84" s="29">
        <v>46</v>
      </c>
      <c r="C84" s="12">
        <f>IF($B84="","",VLOOKUP($B84,'名簿'!$B:$E,2,$B84='名簿'!$B:$B))</f>
        <v>0</v>
      </c>
      <c r="D84" s="4" t="str">
        <f>IF($B84="","",VLOOKUP($B84,'名簿'!$B:$E,3,$B84='名簿'!$B:$B))</f>
        <v>男</v>
      </c>
      <c r="E84" s="29"/>
      <c r="F84" s="29"/>
      <c r="G84" s="29"/>
      <c r="H84" s="29"/>
      <c r="I84" s="29"/>
      <c r="J84" s="29"/>
      <c r="K84" s="29"/>
      <c r="L84" s="29"/>
      <c r="M84" s="29"/>
      <c r="N84" s="12"/>
      <c r="O84" s="29"/>
    </row>
    <row r="85" spans="1:15" ht="13.5">
      <c r="A85" s="103"/>
      <c r="B85" s="29">
        <v>47</v>
      </c>
      <c r="C85" s="12">
        <f>IF($B85="","",VLOOKUP($B85,'名簿'!$B:$E,2,$B85='名簿'!$B:$B))</f>
        <v>0</v>
      </c>
      <c r="D85" s="4" t="str">
        <f>IF($B85="","",VLOOKUP($B85,'名簿'!$B:$E,3,$B85='名簿'!$B:$B))</f>
        <v>男</v>
      </c>
      <c r="E85" s="29"/>
      <c r="F85" s="29"/>
      <c r="G85" s="29"/>
      <c r="H85" s="29"/>
      <c r="I85" s="29"/>
      <c r="J85" s="29"/>
      <c r="K85" s="29"/>
      <c r="L85" s="29"/>
      <c r="M85" s="29"/>
      <c r="O85" s="29"/>
    </row>
    <row r="86" spans="1:15" ht="13.5">
      <c r="A86" s="103"/>
      <c r="B86" s="29">
        <v>48</v>
      </c>
      <c r="C86" s="12">
        <f>IF($B86="","",VLOOKUP($B86,'名簿'!$B:$E,2,$B86='名簿'!$B:$B))</f>
        <v>0</v>
      </c>
      <c r="D86" s="4" t="str">
        <f>IF($B86="","",VLOOKUP($B86,'名簿'!$B:$E,3,$B86='名簿'!$B:$B))</f>
        <v>男</v>
      </c>
      <c r="E86" s="29"/>
      <c r="F86" s="29"/>
      <c r="G86" s="29"/>
      <c r="H86" s="29"/>
      <c r="I86" s="29"/>
      <c r="J86" s="29"/>
      <c r="K86" s="29"/>
      <c r="L86" s="29"/>
      <c r="M86" s="29"/>
      <c r="N86" s="12"/>
      <c r="O86" s="29"/>
    </row>
    <row r="87" spans="1:15" ht="13.5">
      <c r="A87" s="103"/>
      <c r="B87" s="29">
        <v>49</v>
      </c>
      <c r="C87" s="12">
        <f>IF($B87="","",VLOOKUP($B87,'名簿'!$B:$E,2,$B87='名簿'!$B:$B))</f>
        <v>0</v>
      </c>
      <c r="D87" s="4" t="str">
        <f>IF($B87="","",VLOOKUP($B87,'名簿'!$B:$E,3,$B87='名簿'!$B:$B))</f>
        <v>男</v>
      </c>
      <c r="E87" s="29"/>
      <c r="F87" s="29"/>
      <c r="G87" s="29"/>
      <c r="H87" s="29"/>
      <c r="I87" s="29"/>
      <c r="J87" s="29"/>
      <c r="K87" s="29"/>
      <c r="L87" s="29"/>
      <c r="M87" s="29"/>
      <c r="N87" s="12"/>
      <c r="O87" s="29"/>
    </row>
    <row r="88" spans="1:15" ht="13.5">
      <c r="A88" s="103"/>
      <c r="B88" s="29">
        <v>50</v>
      </c>
      <c r="C88" s="12">
        <f>IF($B88="","",VLOOKUP($B88,'名簿'!$B:$E,2,$B88='名簿'!$B:$B))</f>
        <v>0</v>
      </c>
      <c r="D88" s="4" t="str">
        <f>IF($B88="","",VLOOKUP($B88,'名簿'!$B:$E,3,$B88='名簿'!$B:$B))</f>
        <v>男</v>
      </c>
      <c r="E88" s="29"/>
      <c r="F88" s="29"/>
      <c r="G88" s="29"/>
      <c r="H88" s="29"/>
      <c r="I88" s="29"/>
      <c r="J88" s="29"/>
      <c r="K88" s="29"/>
      <c r="L88" s="29"/>
      <c r="M88" s="29"/>
      <c r="O88" s="29"/>
    </row>
    <row r="89" spans="1:15" ht="13.5">
      <c r="A89" s="103"/>
      <c r="B89" s="29">
        <v>51</v>
      </c>
      <c r="C89" s="12">
        <f>IF($B89="","",VLOOKUP($B89,'名簿'!$B:$E,2,$B89='名簿'!$B:$B))</f>
        <v>0</v>
      </c>
      <c r="D89" s="4" t="str">
        <f>IF($B89="","",VLOOKUP($B89,'名簿'!$B:$E,3,$B89='名簿'!$B:$B))</f>
        <v>女</v>
      </c>
      <c r="E89" s="29"/>
      <c r="F89" s="29"/>
      <c r="G89" s="29"/>
      <c r="H89" s="29"/>
      <c r="I89" s="29"/>
      <c r="J89" s="29"/>
      <c r="K89" s="29"/>
      <c r="L89" s="29"/>
      <c r="M89" s="29"/>
      <c r="N89" s="12"/>
      <c r="O89" s="29"/>
    </row>
    <row r="90" spans="1:15" ht="13.5">
      <c r="A90" s="103"/>
      <c r="B90" s="29">
        <v>52</v>
      </c>
      <c r="C90" s="12">
        <f>IF($B90="","",VLOOKUP($B90,'名簿'!$B:$E,2,$B90='名簿'!$B:$B))</f>
        <v>0</v>
      </c>
      <c r="D90" s="4" t="str">
        <f>IF($B90="","",VLOOKUP($B90,'名簿'!$B:$E,3,$B90='名簿'!$B:$B))</f>
        <v>男</v>
      </c>
      <c r="E90" s="29"/>
      <c r="F90" s="29"/>
      <c r="G90" s="29"/>
      <c r="H90" s="29"/>
      <c r="I90" s="29"/>
      <c r="J90" s="29"/>
      <c r="K90" s="29"/>
      <c r="L90" s="29"/>
      <c r="M90" s="29"/>
      <c r="N90" s="12"/>
      <c r="O90" s="29"/>
    </row>
    <row r="91" spans="1:15" ht="13.5">
      <c r="A91" s="103"/>
      <c r="B91" s="29">
        <v>53</v>
      </c>
      <c r="C91" s="12">
        <f>IF($B91="","",VLOOKUP($B91,'名簿'!$B:$E,2,$B91='名簿'!$B:$B))</f>
        <v>0</v>
      </c>
      <c r="D91" s="4" t="str">
        <f>IF($B91="","",VLOOKUP($B91,'名簿'!$B:$E,3,$B91='名簿'!$B:$B))</f>
        <v>男</v>
      </c>
      <c r="E91" s="29"/>
      <c r="F91" s="29"/>
      <c r="G91" s="29"/>
      <c r="H91" s="29"/>
      <c r="I91" s="29"/>
      <c r="J91" s="29"/>
      <c r="K91" s="29"/>
      <c r="L91" s="29"/>
      <c r="M91" s="29"/>
      <c r="N91" s="12"/>
      <c r="O91" s="29"/>
    </row>
    <row r="92" spans="1:15" ht="14.25" thickBot="1">
      <c r="A92" s="104"/>
      <c r="B92" s="46">
        <v>54</v>
      </c>
      <c r="C92" s="46">
        <f>IF($B92="","",VLOOKUP($B92,'名簿'!$B:$E,2,$B92='名簿'!$B:$B))</f>
        <v>0</v>
      </c>
      <c r="D92" s="45" t="str">
        <f>IF($B92="","",VLOOKUP($B92,'名簿'!$B:$E,3,$B92='名簿'!$B:$B))</f>
        <v>女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ht="13.5">
      <c r="A93" s="56"/>
      <c r="B93" s="56"/>
      <c r="C93" s="56">
        <f>IF($B93="","",VLOOKUP($B93,'名簿'!$B:$E,2,$B93='名簿'!$B:$B))</f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38"/>
      <c r="B94" s="38"/>
      <c r="C94" s="38">
        <f>IF($B94="","",VLOOKUP($B94,'名簿'!$B:$E,2,$B94='名簿'!$B:$B))</f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</sheetData>
  <sheetProtection/>
  <mergeCells count="54">
    <mergeCell ref="H69:I69"/>
    <mergeCell ref="E70:F70"/>
    <mergeCell ref="H70:I70"/>
    <mergeCell ref="J70:K70"/>
    <mergeCell ref="L70:M70"/>
    <mergeCell ref="N13:N23"/>
    <mergeCell ref="A48:A51"/>
    <mergeCell ref="A39:A42"/>
    <mergeCell ref="H3:I3"/>
    <mergeCell ref="A13:A23"/>
    <mergeCell ref="A52:A56"/>
    <mergeCell ref="L71:M71"/>
    <mergeCell ref="E71:F71"/>
    <mergeCell ref="J3:K3"/>
    <mergeCell ref="L3:M3"/>
    <mergeCell ref="D67:M67"/>
    <mergeCell ref="A43:A47"/>
    <mergeCell ref="A6:A12"/>
    <mergeCell ref="K4:M4"/>
    <mergeCell ref="A24:A31"/>
    <mergeCell ref="E3:F3"/>
    <mergeCell ref="A32:A38"/>
    <mergeCell ref="D4:D5"/>
    <mergeCell ref="A4:A5"/>
    <mergeCell ref="B4:B5"/>
    <mergeCell ref="C4:C5"/>
    <mergeCell ref="H4:J4"/>
    <mergeCell ref="E4:G4"/>
    <mergeCell ref="D1:M1"/>
    <mergeCell ref="E2:F2"/>
    <mergeCell ref="H2:I2"/>
    <mergeCell ref="J2:K2"/>
    <mergeCell ref="L2:M2"/>
    <mergeCell ref="A83:A92"/>
    <mergeCell ref="B73:B74"/>
    <mergeCell ref="C73:C74"/>
    <mergeCell ref="D73:D74"/>
    <mergeCell ref="E73:G73"/>
    <mergeCell ref="H73:J73"/>
    <mergeCell ref="N52:N56"/>
    <mergeCell ref="N4:N5"/>
    <mergeCell ref="N24:N31"/>
    <mergeCell ref="N73:N74"/>
    <mergeCell ref="O73:O74"/>
    <mergeCell ref="A75:A82"/>
    <mergeCell ref="K73:M73"/>
    <mergeCell ref="H71:I71"/>
    <mergeCell ref="J71:K71"/>
    <mergeCell ref="O4:O5"/>
    <mergeCell ref="N32:N38"/>
    <mergeCell ref="N39:N42"/>
    <mergeCell ref="N43:N47"/>
    <mergeCell ref="N48:N51"/>
    <mergeCell ref="N6:N1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Q45" sqref="Q45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25390625" style="0" bestFit="1" customWidth="1"/>
    <col min="4" max="4" width="7.375" style="0" customWidth="1"/>
    <col min="5" max="13" width="4.625" style="0" customWidth="1"/>
    <col min="15" max="15" width="10.50390625" style="0" bestFit="1" customWidth="1"/>
  </cols>
  <sheetData>
    <row r="1" spans="3:15" ht="24">
      <c r="C1" s="32">
        <v>42260</v>
      </c>
      <c r="D1" s="115" t="s">
        <v>53</v>
      </c>
      <c r="E1" s="115"/>
      <c r="F1" s="115"/>
      <c r="G1" s="115"/>
      <c r="H1" s="115"/>
      <c r="I1" s="115"/>
      <c r="J1" s="115"/>
      <c r="K1" s="115"/>
      <c r="L1" s="115"/>
      <c r="M1" s="115"/>
      <c r="O1" s="35"/>
    </row>
    <row r="2" spans="3:15" ht="24">
      <c r="C2" s="32"/>
      <c r="D2" s="61"/>
      <c r="E2" s="61"/>
      <c r="F2" s="61"/>
      <c r="G2" s="61"/>
      <c r="H2" s="61"/>
      <c r="I2" s="61"/>
      <c r="J2" s="61"/>
      <c r="K2" s="61"/>
      <c r="L2" s="61"/>
      <c r="M2" s="61"/>
      <c r="O2" s="35"/>
    </row>
    <row r="3" spans="3:15" ht="13.5" customHeight="1">
      <c r="C3" s="41" t="s">
        <v>32</v>
      </c>
      <c r="D3" s="42" t="s">
        <v>28</v>
      </c>
      <c r="E3" s="116" t="s">
        <v>33</v>
      </c>
      <c r="F3" s="116"/>
      <c r="G3" s="44"/>
      <c r="H3" s="116" t="s">
        <v>49</v>
      </c>
      <c r="I3" s="116"/>
      <c r="J3" s="116" t="s">
        <v>50</v>
      </c>
      <c r="K3" s="116"/>
      <c r="L3" s="116" t="s">
        <v>34</v>
      </c>
      <c r="M3" s="116"/>
      <c r="N3" s="43" t="s">
        <v>34</v>
      </c>
      <c r="O3" s="43" t="s">
        <v>34</v>
      </c>
    </row>
    <row r="4" spans="5:10" ht="13.5">
      <c r="E4" s="72"/>
      <c r="F4" s="72"/>
      <c r="G4" s="72"/>
      <c r="H4" s="72"/>
      <c r="I4" s="72"/>
      <c r="J4" s="72"/>
    </row>
    <row r="5" ht="13.5" customHeight="1">
      <c r="A5" s="114" t="s">
        <v>19</v>
      </c>
    </row>
    <row r="6" spans="1:15" ht="14.25" thickBot="1">
      <c r="A6" s="114"/>
      <c r="N6" s="18"/>
      <c r="O6" s="18"/>
    </row>
    <row r="7" spans="1:15" ht="13.5">
      <c r="A7" s="114"/>
      <c r="B7" s="105" t="s">
        <v>20</v>
      </c>
      <c r="C7" s="98" t="s">
        <v>17</v>
      </c>
      <c r="D7" s="107" t="s">
        <v>22</v>
      </c>
      <c r="E7" s="109" t="s">
        <v>26</v>
      </c>
      <c r="F7" s="109"/>
      <c r="G7" s="109"/>
      <c r="H7" s="110" t="s">
        <v>25</v>
      </c>
      <c r="I7" s="109"/>
      <c r="J7" s="111"/>
      <c r="K7" s="110" t="s">
        <v>5</v>
      </c>
      <c r="L7" s="109"/>
      <c r="M7" s="109"/>
      <c r="N7" s="98" t="s">
        <v>51</v>
      </c>
      <c r="O7" s="98" t="s">
        <v>52</v>
      </c>
    </row>
    <row r="8" spans="1:15" ht="14.25" thickBot="1">
      <c r="A8" s="114"/>
      <c r="B8" s="106"/>
      <c r="C8" s="99"/>
      <c r="D8" s="108"/>
      <c r="E8" s="18" t="s">
        <v>6</v>
      </c>
      <c r="F8" s="31" t="s">
        <v>7</v>
      </c>
      <c r="G8" s="18" t="s">
        <v>8</v>
      </c>
      <c r="H8" s="31" t="s">
        <v>6</v>
      </c>
      <c r="I8" s="31" t="s">
        <v>7</v>
      </c>
      <c r="J8" s="18" t="s">
        <v>8</v>
      </c>
      <c r="K8" s="31" t="s">
        <v>6</v>
      </c>
      <c r="L8" s="18" t="s">
        <v>7</v>
      </c>
      <c r="M8" s="19" t="s">
        <v>8</v>
      </c>
      <c r="N8" s="99"/>
      <c r="O8" s="99"/>
    </row>
    <row r="9" spans="1:15" ht="13.5" customHeight="1">
      <c r="A9" s="100" t="s">
        <v>58</v>
      </c>
      <c r="B9" s="25">
        <v>1</v>
      </c>
      <c r="C9" s="25" t="str">
        <f>IF($B9="","",VLOOKUP($B9,'名簿'!$B:$E,2,$B9='名簿'!$B:$B))</f>
        <v>原　亥留夫</v>
      </c>
      <c r="D9" s="30" t="str">
        <f>IF($B9="","",VLOOKUP($B9,'名簿'!$B:$E,3,$B9='名簿'!$B:$B))</f>
        <v>男</v>
      </c>
      <c r="E9" s="25"/>
      <c r="F9" s="25"/>
      <c r="G9" s="25"/>
      <c r="H9" s="25"/>
      <c r="I9" s="25"/>
      <c r="J9" s="25"/>
      <c r="K9" s="25"/>
      <c r="L9" s="25"/>
      <c r="M9" s="33"/>
      <c r="N9" s="96" t="s">
        <v>85</v>
      </c>
      <c r="O9" s="4"/>
    </row>
    <row r="10" spans="1:15" ht="13.5">
      <c r="A10" s="93"/>
      <c r="B10" s="12">
        <v>2</v>
      </c>
      <c r="C10" s="12" t="str">
        <f>IF($B10="","",VLOOKUP($B10,'名簿'!$B:$E,2,$B10='名簿'!$B:$B))</f>
        <v>原　　漸</v>
      </c>
      <c r="D10" s="17" t="str">
        <f>IF($B10="","",VLOOKUP($B10,'名簿'!$B:$E,3,$B10='名簿'!$B:$B))</f>
        <v>男</v>
      </c>
      <c r="E10" s="12"/>
      <c r="F10" s="12"/>
      <c r="G10" s="12"/>
      <c r="H10" s="12"/>
      <c r="I10" s="12"/>
      <c r="J10" s="12"/>
      <c r="K10" s="12"/>
      <c r="L10" s="12"/>
      <c r="M10" s="34"/>
      <c r="N10" s="75"/>
      <c r="O10" s="17"/>
    </row>
    <row r="11" spans="1:15" ht="13.5">
      <c r="A11" s="93"/>
      <c r="B11" s="12">
        <v>3</v>
      </c>
      <c r="C11" s="12" t="str">
        <f>IF($B11="","",VLOOKUP($B11,'名簿'!$B:$E,2,$B11='名簿'!$B:$B))</f>
        <v>吉村　豊</v>
      </c>
      <c r="D11" s="17" t="str">
        <f>IF($B11="","",VLOOKUP($B11,'名簿'!$B:$E,3,$B11='名簿'!$B:$B))</f>
        <v>男</v>
      </c>
      <c r="E11" s="12">
        <v>20</v>
      </c>
      <c r="F11" s="12"/>
      <c r="G11" s="12">
        <v>4</v>
      </c>
      <c r="H11" s="12">
        <v>20</v>
      </c>
      <c r="I11" s="12"/>
      <c r="J11" s="12">
        <v>4</v>
      </c>
      <c r="K11" s="12">
        <v>40</v>
      </c>
      <c r="L11" s="12"/>
      <c r="M11" s="34">
        <v>8</v>
      </c>
      <c r="N11" s="75"/>
      <c r="O11" s="17"/>
    </row>
    <row r="12" spans="1:15" ht="13.5">
      <c r="A12" s="93"/>
      <c r="B12" s="12">
        <v>4</v>
      </c>
      <c r="C12" s="12" t="str">
        <f>IF($B12="","",VLOOKUP($B12,'名簿'!$B:$E,2,$B12='名簿'!$B:$B))</f>
        <v>越野　幹男</v>
      </c>
      <c r="D12" s="17" t="str">
        <f>IF($B12="","",VLOOKUP($B12,'名簿'!$B:$E,3,$B12='名簿'!$B:$B))</f>
        <v>男</v>
      </c>
      <c r="E12" s="12">
        <v>24</v>
      </c>
      <c r="F12" s="12"/>
      <c r="G12" s="12">
        <v>1</v>
      </c>
      <c r="H12" s="12">
        <v>23</v>
      </c>
      <c r="I12" s="12"/>
      <c r="J12" s="12">
        <v>3</v>
      </c>
      <c r="K12" s="12">
        <v>47</v>
      </c>
      <c r="L12" s="12"/>
      <c r="M12" s="34">
        <v>4</v>
      </c>
      <c r="N12" s="75"/>
      <c r="O12" s="17"/>
    </row>
    <row r="13" spans="1:15" ht="13.5">
      <c r="A13" s="93"/>
      <c r="B13" s="12">
        <v>5</v>
      </c>
      <c r="C13" s="12" t="str">
        <f>IF($B13="","",VLOOKUP($B13,'名簿'!$B:$E,2,$B13='名簿'!$B:$B))</f>
        <v>原　　功一</v>
      </c>
      <c r="D13" s="17" t="str">
        <f>IF($B13="","",VLOOKUP($B13,'名簿'!$B:$E,3,$B13='名簿'!$B:$B))</f>
        <v>男</v>
      </c>
      <c r="E13" s="12">
        <v>25</v>
      </c>
      <c r="F13" s="12"/>
      <c r="G13" s="12">
        <v>3</v>
      </c>
      <c r="H13" s="12">
        <v>20</v>
      </c>
      <c r="I13" s="12"/>
      <c r="J13" s="12">
        <v>4</v>
      </c>
      <c r="K13" s="12">
        <v>45</v>
      </c>
      <c r="L13" s="12"/>
      <c r="M13" s="34">
        <v>7</v>
      </c>
      <c r="N13" s="75"/>
      <c r="O13" s="17"/>
    </row>
    <row r="14" spans="1:15" ht="13.5">
      <c r="A14" s="93"/>
      <c r="B14" s="12">
        <v>6</v>
      </c>
      <c r="C14" s="12" t="str">
        <f>IF($B14="","",VLOOKUP($B14,'名簿'!$B:$E,2,$B14='名簿'!$B:$B))</f>
        <v>鎌田　政子</v>
      </c>
      <c r="D14" s="4" t="str">
        <f>IF($B14="","",VLOOKUP($B14,'名簿'!$B:$E,3,$B14='名簿'!$B:$B))</f>
        <v>女</v>
      </c>
      <c r="E14" s="12">
        <v>23</v>
      </c>
      <c r="F14" s="12"/>
      <c r="G14" s="12">
        <v>2</v>
      </c>
      <c r="H14" s="12">
        <v>20</v>
      </c>
      <c r="I14" s="12"/>
      <c r="J14" s="12">
        <v>4</v>
      </c>
      <c r="K14" s="12">
        <v>43</v>
      </c>
      <c r="L14" s="12"/>
      <c r="M14" s="12">
        <v>6</v>
      </c>
      <c r="N14" s="75"/>
      <c r="O14" s="17"/>
    </row>
    <row r="15" spans="1:15" ht="13.5" customHeight="1">
      <c r="A15" s="93"/>
      <c r="B15" s="13">
        <v>7</v>
      </c>
      <c r="C15" s="13" t="str">
        <f>IF($B15="","",VLOOKUP($B15,'名簿'!$B:$E,2,$B15='名簿'!$B:$B))</f>
        <v>名和　幾代</v>
      </c>
      <c r="D15" s="4" t="str">
        <f>IF($B15="","",VLOOKUP($B15,'名簿'!$B:$E,3,$B15='名簿'!$B:$B))</f>
        <v>女</v>
      </c>
      <c r="E15" s="13"/>
      <c r="F15" s="13"/>
      <c r="G15" s="13"/>
      <c r="H15" s="13"/>
      <c r="I15" s="13"/>
      <c r="J15" s="13"/>
      <c r="K15" s="13"/>
      <c r="L15" s="13"/>
      <c r="M15" s="16"/>
      <c r="N15" s="75"/>
      <c r="O15" s="4"/>
    </row>
    <row r="16" spans="1:15" ht="13.5">
      <c r="A16" s="93"/>
      <c r="B16" s="12">
        <v>8</v>
      </c>
      <c r="C16" s="12" t="str">
        <f>IF($B16="","",VLOOKUP($B16,'名簿'!$B:$E,2,$B16='名簿'!$B:$B))</f>
        <v>今井　美和</v>
      </c>
      <c r="D16" s="17" t="str">
        <f>IF($B16="","",VLOOKUP($B16,'名簿'!$B:$E,3,$B16='名簿'!$B:$B))</f>
        <v>女</v>
      </c>
      <c r="E16" s="12">
        <v>23</v>
      </c>
      <c r="F16" s="12"/>
      <c r="G16" s="12">
        <v>4</v>
      </c>
      <c r="H16" s="12">
        <v>26</v>
      </c>
      <c r="I16" s="12"/>
      <c r="J16" s="12">
        <v>2</v>
      </c>
      <c r="K16" s="12">
        <v>49</v>
      </c>
      <c r="L16" s="12"/>
      <c r="M16" s="34">
        <v>6</v>
      </c>
      <c r="N16" s="75"/>
      <c r="O16" s="17"/>
    </row>
    <row r="17" spans="1:15" ht="13.5">
      <c r="A17" s="93"/>
      <c r="B17" s="12">
        <v>9</v>
      </c>
      <c r="C17" s="12" t="str">
        <f>IF($B17="","",VLOOKUP($B17,'名簿'!$B:$E,2,$B17='名簿'!$B:$B))</f>
        <v>鎌田　洋子</v>
      </c>
      <c r="D17" s="4" t="str">
        <f>IF($B17="","",VLOOKUP($B17,'名簿'!$B:$E,3,$B17='名簿'!$B:$B))</f>
        <v>女</v>
      </c>
      <c r="E17" s="12">
        <v>19</v>
      </c>
      <c r="F17" s="12" t="s">
        <v>7</v>
      </c>
      <c r="G17" s="12">
        <v>1</v>
      </c>
      <c r="H17" s="12">
        <v>21</v>
      </c>
      <c r="I17" s="12"/>
      <c r="J17" s="12">
        <v>4</v>
      </c>
      <c r="K17" s="12">
        <v>40</v>
      </c>
      <c r="L17" s="12" t="s">
        <v>7</v>
      </c>
      <c r="M17" s="34">
        <v>5</v>
      </c>
      <c r="N17" s="75"/>
      <c r="O17" s="17"/>
    </row>
    <row r="18" spans="1:15" ht="14.25" thickBot="1">
      <c r="A18" s="101"/>
      <c r="B18" s="46">
        <v>10</v>
      </c>
      <c r="C18" s="46" t="str">
        <f>IF($B18="","",VLOOKUP($B18,'名簿'!$B:$E,2,$B18='名簿'!$B:$B))</f>
        <v>原　八重子</v>
      </c>
      <c r="D18" s="20" t="str">
        <f>IF($B18="","",VLOOKUP($B18,'名簿'!$B:$E,3,$B18='名簿'!$B:$B))</f>
        <v>女</v>
      </c>
      <c r="E18" s="46">
        <v>22</v>
      </c>
      <c r="F18" s="46"/>
      <c r="G18" s="46">
        <v>3</v>
      </c>
      <c r="H18" s="46">
        <v>20</v>
      </c>
      <c r="I18" s="46"/>
      <c r="J18" s="46">
        <v>4</v>
      </c>
      <c r="K18" s="46">
        <v>42</v>
      </c>
      <c r="L18" s="46"/>
      <c r="M18" s="54">
        <v>7</v>
      </c>
      <c r="N18" s="76"/>
      <c r="O18" s="45"/>
    </row>
    <row r="19" spans="1:15" ht="13.5" customHeight="1">
      <c r="A19" s="100" t="s">
        <v>40</v>
      </c>
      <c r="B19" s="13">
        <v>11</v>
      </c>
      <c r="C19" s="13" t="str">
        <f>IF($B19="","",VLOOKUP($B19,'名簿'!$B:$E,2,$B19='名簿'!$B:$B))</f>
        <v>斉藤　和代</v>
      </c>
      <c r="D19" s="4" t="str">
        <f>IF($B19="","",VLOOKUP($B19,'名簿'!$B:$E,3,$B19='名簿'!$B:$B))</f>
        <v>女</v>
      </c>
      <c r="E19" s="13">
        <v>20</v>
      </c>
      <c r="F19" s="13" t="s">
        <v>7</v>
      </c>
      <c r="G19" s="13">
        <v>1</v>
      </c>
      <c r="H19" s="13">
        <v>17</v>
      </c>
      <c r="I19" s="13" t="s">
        <v>7</v>
      </c>
      <c r="J19" s="13">
        <v>3</v>
      </c>
      <c r="K19" s="13">
        <v>37</v>
      </c>
      <c r="L19" s="13" t="s">
        <v>8</v>
      </c>
      <c r="M19" s="16">
        <v>4</v>
      </c>
      <c r="N19" s="96" t="s">
        <v>86</v>
      </c>
      <c r="O19" s="4" t="s">
        <v>88</v>
      </c>
    </row>
    <row r="20" spans="1:15" ht="13.5">
      <c r="A20" s="93"/>
      <c r="B20" s="29">
        <v>12</v>
      </c>
      <c r="C20" s="12" t="str">
        <f>IF($B20="","",VLOOKUP($B20,'名簿'!$B:$E,2,$B20='名簿'!$B:$B))</f>
        <v>松岡　貴子</v>
      </c>
      <c r="D20" s="4" t="str">
        <f>IF($B20="","",VLOOKUP($B20,'名簿'!$B:$E,3,$B20='名簿'!$B:$B))</f>
        <v>女</v>
      </c>
      <c r="E20" s="29">
        <v>23</v>
      </c>
      <c r="F20" s="29"/>
      <c r="G20" s="29">
        <v>3</v>
      </c>
      <c r="H20" s="29">
        <v>21</v>
      </c>
      <c r="I20" s="29"/>
      <c r="J20" s="29">
        <v>3</v>
      </c>
      <c r="K20" s="29">
        <v>44</v>
      </c>
      <c r="L20" s="29"/>
      <c r="M20" s="29">
        <v>6</v>
      </c>
      <c r="N20" s="75"/>
      <c r="O20" s="60"/>
    </row>
    <row r="21" spans="1:15" ht="13.5">
      <c r="A21" s="93"/>
      <c r="B21" s="29">
        <v>13</v>
      </c>
      <c r="C21" s="12" t="str">
        <f>IF($B21="","",VLOOKUP($B21,'名簿'!$B:$E,2,$B21='名簿'!$B:$B))</f>
        <v>都築　和子</v>
      </c>
      <c r="D21" s="4" t="str">
        <f>IF($B21="","",VLOOKUP($B21,'名簿'!$B:$E,3,$B21='名簿'!$B:$B))</f>
        <v>女</v>
      </c>
      <c r="E21" s="29">
        <v>22</v>
      </c>
      <c r="F21" s="29"/>
      <c r="G21" s="29">
        <v>3</v>
      </c>
      <c r="H21" s="29">
        <v>20</v>
      </c>
      <c r="I21" s="29"/>
      <c r="J21" s="29">
        <v>4</v>
      </c>
      <c r="K21" s="29">
        <v>42</v>
      </c>
      <c r="L21" s="29"/>
      <c r="M21" s="29">
        <v>7</v>
      </c>
      <c r="N21" s="75"/>
      <c r="O21" s="60"/>
    </row>
    <row r="22" spans="1:15" ht="13.5">
      <c r="A22" s="93"/>
      <c r="B22" s="29">
        <v>14</v>
      </c>
      <c r="C22" s="12" t="str">
        <f>IF($B22="","",VLOOKUP($B22,'名簿'!$B:$E,2,$B22='名簿'!$B:$B))</f>
        <v>松井　むつみ</v>
      </c>
      <c r="D22" s="4" t="str">
        <f>IF($B22="","",VLOOKUP($B22,'名簿'!$B:$E,3,$B22='名簿'!$B:$B))</f>
        <v>女</v>
      </c>
      <c r="E22" s="29">
        <v>24</v>
      </c>
      <c r="F22" s="29"/>
      <c r="G22" s="29">
        <v>1</v>
      </c>
      <c r="H22" s="29">
        <v>20</v>
      </c>
      <c r="I22" s="29"/>
      <c r="J22" s="29">
        <v>5</v>
      </c>
      <c r="K22" s="29">
        <v>44</v>
      </c>
      <c r="L22" s="29"/>
      <c r="M22" s="29">
        <v>6</v>
      </c>
      <c r="N22" s="75"/>
      <c r="O22" s="60"/>
    </row>
    <row r="23" spans="1:15" ht="13.5">
      <c r="A23" s="93"/>
      <c r="B23" s="12">
        <v>15</v>
      </c>
      <c r="C23" s="12" t="str">
        <f>IF($B23="","",VLOOKUP($B23,'名簿'!$B:$E,2,$B23='名簿'!$B:$B))</f>
        <v>吉村　武夫</v>
      </c>
      <c r="D23" s="17" t="str">
        <f>IF($B23="","",VLOOKUP($B23,'名簿'!$B:$E,3,$B23='名簿'!$B:$B))</f>
        <v>男</v>
      </c>
      <c r="E23" s="12">
        <v>21</v>
      </c>
      <c r="F23" s="12"/>
      <c r="G23" s="12">
        <v>4</v>
      </c>
      <c r="H23" s="12">
        <v>21</v>
      </c>
      <c r="I23" s="12"/>
      <c r="J23" s="12">
        <v>4</v>
      </c>
      <c r="K23" s="12">
        <v>42</v>
      </c>
      <c r="L23" s="12"/>
      <c r="M23" s="12">
        <v>8</v>
      </c>
      <c r="N23" s="75"/>
      <c r="O23" s="17"/>
    </row>
    <row r="24" spans="1:15" ht="13.5" customHeight="1" thickBot="1">
      <c r="A24" s="101"/>
      <c r="B24" s="31">
        <v>16</v>
      </c>
      <c r="C24" s="31" t="str">
        <f>IF($B24="","",VLOOKUP($B24,'名簿'!$B:$E,2,$B24='名簿'!$B:$B))</f>
        <v>後藤　栄利</v>
      </c>
      <c r="D24" s="20" t="str">
        <f>IF($B24="","",VLOOKUP($B24,'名簿'!$B:$E,3,$B24='名簿'!$B:$B))</f>
        <v>男</v>
      </c>
      <c r="E24" s="31">
        <v>18</v>
      </c>
      <c r="F24" s="31" t="s">
        <v>7</v>
      </c>
      <c r="G24" s="31">
        <v>1</v>
      </c>
      <c r="H24" s="31">
        <v>19</v>
      </c>
      <c r="I24" s="31"/>
      <c r="J24" s="31">
        <v>5</v>
      </c>
      <c r="K24" s="31">
        <v>37</v>
      </c>
      <c r="L24" s="31" t="s">
        <v>7</v>
      </c>
      <c r="M24" s="31">
        <v>6</v>
      </c>
      <c r="N24" s="76"/>
      <c r="O24" s="20" t="s">
        <v>89</v>
      </c>
    </row>
    <row r="25" spans="1:15" ht="13.5">
      <c r="A25" s="102" t="s">
        <v>64</v>
      </c>
      <c r="B25" s="52">
        <v>17</v>
      </c>
      <c r="C25" s="13" t="str">
        <f>IF($B25="","",VLOOKUP($B25,'名簿'!$B:$E,2,$B25='名簿'!$B:$B))</f>
        <v>小畑　幹子</v>
      </c>
      <c r="D25" s="4" t="str">
        <f>IF($B25="","",VLOOKUP($B25,'名簿'!$B:$E,3,$B25='名簿'!$B:$B))</f>
        <v>女</v>
      </c>
      <c r="E25" s="52">
        <v>27</v>
      </c>
      <c r="F25" s="52"/>
      <c r="G25" s="52"/>
      <c r="H25" s="52">
        <v>23</v>
      </c>
      <c r="I25" s="52"/>
      <c r="J25" s="52">
        <v>2</v>
      </c>
      <c r="K25" s="52">
        <v>50</v>
      </c>
      <c r="L25" s="52"/>
      <c r="M25" s="52">
        <v>2</v>
      </c>
      <c r="N25" s="96">
        <v>175</v>
      </c>
      <c r="O25" s="3"/>
    </row>
    <row r="26" spans="1:15" ht="13.5">
      <c r="A26" s="103"/>
      <c r="B26" s="29">
        <v>18</v>
      </c>
      <c r="C26" s="12" t="str">
        <f>IF($B26="","",VLOOKUP($B26,'名簿'!$B:$E,2,$B26='名簿'!$B:$B))</f>
        <v>山内　一平</v>
      </c>
      <c r="D26" s="4" t="str">
        <f>IF($B26="","",VLOOKUP($B26,'名簿'!$B:$E,3,$B26='名簿'!$B:$B))</f>
        <v>男</v>
      </c>
      <c r="E26" s="29">
        <v>23</v>
      </c>
      <c r="F26" s="29"/>
      <c r="G26" s="29">
        <v>3</v>
      </c>
      <c r="H26" s="29">
        <v>19</v>
      </c>
      <c r="I26" s="29"/>
      <c r="J26" s="29">
        <v>6</v>
      </c>
      <c r="K26" s="29">
        <v>42</v>
      </c>
      <c r="L26" s="29"/>
      <c r="M26" s="29">
        <v>9</v>
      </c>
      <c r="N26" s="75"/>
      <c r="O26" s="60"/>
    </row>
    <row r="27" spans="1:15" ht="13.5">
      <c r="A27" s="103"/>
      <c r="B27" s="29">
        <v>19</v>
      </c>
      <c r="C27" s="12" t="str">
        <f>IF($B27="","",VLOOKUP($B27,'名簿'!$B:$E,2,$B27='名簿'!$B:$B))</f>
        <v>古田　鉞治</v>
      </c>
      <c r="D27" s="4" t="str">
        <f>IF($B27="","",VLOOKUP($B27,'名簿'!$B:$E,3,$B27='名簿'!$B:$B))</f>
        <v>男</v>
      </c>
      <c r="E27" s="29"/>
      <c r="F27" s="29"/>
      <c r="G27" s="29"/>
      <c r="H27" s="29"/>
      <c r="I27" s="29"/>
      <c r="J27" s="29"/>
      <c r="K27" s="29"/>
      <c r="L27" s="29"/>
      <c r="M27" s="29"/>
      <c r="N27" s="75"/>
      <c r="O27" s="60"/>
    </row>
    <row r="28" spans="1:15" ht="13.5">
      <c r="A28" s="103"/>
      <c r="B28" s="29">
        <v>20</v>
      </c>
      <c r="C28" s="12" t="str">
        <f>IF($B28="","",VLOOKUP($B28,'名簿'!$B:$E,2,$B28='名簿'!$B:$B))</f>
        <v>安江　節子</v>
      </c>
      <c r="D28" s="4" t="str">
        <f>IF($B28="","",VLOOKUP($B28,'名簿'!$B:$E,3,$B28='名簿'!$B:$B))</f>
        <v>女</v>
      </c>
      <c r="E28" s="29">
        <v>23</v>
      </c>
      <c r="F28" s="29"/>
      <c r="G28" s="29">
        <v>2</v>
      </c>
      <c r="H28" s="29">
        <v>20</v>
      </c>
      <c r="I28" s="29" t="s">
        <v>7</v>
      </c>
      <c r="J28" s="29">
        <v>1</v>
      </c>
      <c r="K28" s="29">
        <v>43</v>
      </c>
      <c r="L28" s="29" t="s">
        <v>7</v>
      </c>
      <c r="M28" s="29">
        <v>3</v>
      </c>
      <c r="N28" s="75"/>
      <c r="O28" s="60"/>
    </row>
    <row r="29" spans="1:15" ht="13.5">
      <c r="A29" s="103"/>
      <c r="B29" s="29">
        <v>21</v>
      </c>
      <c r="C29" s="12" t="str">
        <f>IF($B29="","",VLOOKUP($B29,'名簿'!$B:$E,2,$B29='名簿'!$B:$B))</f>
        <v>原　つよみ</v>
      </c>
      <c r="D29" s="4" t="str">
        <f>IF($B29="","",VLOOKUP($B29,'名簿'!$B:$E,3,$B29='名簿'!$B:$B))</f>
        <v>女</v>
      </c>
      <c r="E29" s="29">
        <v>26</v>
      </c>
      <c r="F29" s="29"/>
      <c r="G29" s="29">
        <v>2</v>
      </c>
      <c r="H29" s="29">
        <v>24</v>
      </c>
      <c r="I29" s="29"/>
      <c r="J29" s="29">
        <v>1</v>
      </c>
      <c r="K29" s="29">
        <v>50</v>
      </c>
      <c r="L29" s="29"/>
      <c r="M29" s="29">
        <v>3</v>
      </c>
      <c r="N29" s="75"/>
      <c r="O29" s="60"/>
    </row>
    <row r="30" spans="1:15" ht="14.25" thickBot="1">
      <c r="A30" s="104"/>
      <c r="B30" s="46">
        <v>22</v>
      </c>
      <c r="C30" s="46" t="str">
        <f>IF($B30="","",VLOOKUP($B30,'名簿'!$B:$E,2,$B30='名簿'!$B:$B))</f>
        <v>吉村百合子</v>
      </c>
      <c r="D30" s="20" t="str">
        <f>IF($B30="","",VLOOKUP($B30,'名簿'!$B:$E,3,$B30='名簿'!$B:$B))</f>
        <v>女</v>
      </c>
      <c r="E30" s="46">
        <v>23</v>
      </c>
      <c r="F30" s="46"/>
      <c r="G30" s="46">
        <v>2</v>
      </c>
      <c r="H30" s="46">
        <v>17</v>
      </c>
      <c r="I30" s="46" t="s">
        <v>7</v>
      </c>
      <c r="J30" s="46">
        <v>4</v>
      </c>
      <c r="K30" s="46">
        <v>40</v>
      </c>
      <c r="L30" s="46" t="s">
        <v>7</v>
      </c>
      <c r="M30" s="46">
        <v>6</v>
      </c>
      <c r="N30" s="76"/>
      <c r="O30" s="45"/>
    </row>
    <row r="31" spans="1:15" ht="13.5">
      <c r="A31" s="100" t="s">
        <v>75</v>
      </c>
      <c r="B31" s="52">
        <v>23</v>
      </c>
      <c r="C31" s="13" t="str">
        <f>IF($B31="","",VLOOKUP($B31,'名簿'!$B:$E,2,$B31='名簿'!$B:$B))</f>
        <v>原　立男</v>
      </c>
      <c r="D31" s="4" t="str">
        <f>IF($B31="","",VLOOKUP($B31,'名簿'!$B:$E,3,$B31='名簿'!$B:$B))</f>
        <v>男</v>
      </c>
      <c r="E31" s="25">
        <v>23</v>
      </c>
      <c r="F31" s="52"/>
      <c r="G31" s="52">
        <v>2</v>
      </c>
      <c r="H31" s="52">
        <v>24</v>
      </c>
      <c r="I31" s="52"/>
      <c r="J31" s="52">
        <v>2</v>
      </c>
      <c r="K31" s="52">
        <v>47</v>
      </c>
      <c r="L31" s="52"/>
      <c r="M31" s="52">
        <v>4</v>
      </c>
      <c r="N31" s="96" t="s">
        <v>87</v>
      </c>
      <c r="O31" s="3"/>
    </row>
    <row r="32" spans="1:15" ht="13.5">
      <c r="A32" s="93"/>
      <c r="B32" s="29">
        <v>24</v>
      </c>
      <c r="C32" s="12" t="str">
        <f>IF($B32="","",VLOOKUP($B32,'名簿'!$B:$E,2,$B32='名簿'!$B:$B))</f>
        <v>森　征治</v>
      </c>
      <c r="D32" s="17" t="str">
        <f>IF($B32="","",VLOOKUP($B32,'名簿'!$B:$E,3,$B32='名簿'!$B:$B))</f>
        <v>男</v>
      </c>
      <c r="E32" s="29">
        <v>18</v>
      </c>
      <c r="F32" s="29" t="s">
        <v>7</v>
      </c>
      <c r="G32" s="29">
        <v>3</v>
      </c>
      <c r="H32" s="29">
        <v>21</v>
      </c>
      <c r="I32" s="29"/>
      <c r="J32" s="29">
        <v>2</v>
      </c>
      <c r="K32" s="29">
        <v>39</v>
      </c>
      <c r="L32" s="29" t="s">
        <v>7</v>
      </c>
      <c r="M32" s="29">
        <v>5</v>
      </c>
      <c r="N32" s="75"/>
      <c r="O32" s="60"/>
    </row>
    <row r="33" spans="1:15" ht="13.5">
      <c r="A33" s="93"/>
      <c r="B33" s="12">
        <v>25</v>
      </c>
      <c r="C33" s="12" t="str">
        <f>IF($B33="","",VLOOKUP($B33,'名簿'!$B:$E,2,$B33='名簿'!$B:$B))</f>
        <v>加藤　純夫</v>
      </c>
      <c r="D33" s="17" t="str">
        <f>IF($B33="","",VLOOKUP($B33,'名簿'!$B:$E,3,$B33='名簿'!$B:$B))</f>
        <v>男</v>
      </c>
      <c r="E33" s="12">
        <v>21</v>
      </c>
      <c r="F33" s="12"/>
      <c r="G33" s="12">
        <v>4</v>
      </c>
      <c r="H33" s="12">
        <v>24</v>
      </c>
      <c r="I33" s="12"/>
      <c r="J33" s="12">
        <v>3</v>
      </c>
      <c r="K33" s="12">
        <v>45</v>
      </c>
      <c r="L33" s="12"/>
      <c r="M33" s="12">
        <v>7</v>
      </c>
      <c r="N33" s="75"/>
      <c r="O33" s="17"/>
    </row>
    <row r="34" spans="1:15" ht="13.5">
      <c r="A34" s="93"/>
      <c r="B34" s="52">
        <v>26</v>
      </c>
      <c r="C34" s="13" t="str">
        <f>IF($B34="","",VLOOKUP($B34,'名簿'!$B:$E,2,$B34='名簿'!$B:$B))</f>
        <v>加藤　町子</v>
      </c>
      <c r="D34" s="4" t="str">
        <f>IF($B34="","",VLOOKUP($B34,'名簿'!$B:$E,3,$B34='名簿'!$B:$B))</f>
        <v>女</v>
      </c>
      <c r="E34" s="52">
        <v>21</v>
      </c>
      <c r="F34" s="52"/>
      <c r="G34" s="52">
        <v>4</v>
      </c>
      <c r="H34" s="52">
        <v>15</v>
      </c>
      <c r="I34" s="52" t="s">
        <v>7</v>
      </c>
      <c r="J34" s="52">
        <v>4</v>
      </c>
      <c r="K34" s="52">
        <v>36</v>
      </c>
      <c r="L34" s="52" t="s">
        <v>7</v>
      </c>
      <c r="M34" s="52">
        <v>8</v>
      </c>
      <c r="N34" s="75"/>
      <c r="O34" s="3" t="s">
        <v>90</v>
      </c>
    </row>
    <row r="35" spans="1:15" ht="13.5">
      <c r="A35" s="93"/>
      <c r="B35" s="29">
        <v>27</v>
      </c>
      <c r="C35" s="12" t="str">
        <f>IF($B35="","",VLOOKUP($B35,'名簿'!$B:$E,2,$B35='名簿'!$B:$B))</f>
        <v>早川　峯夫</v>
      </c>
      <c r="D35" s="4" t="str">
        <f>IF($B35="","",VLOOKUP($B35,'名簿'!$B:$E,3,$B35='名簿'!$B:$B))</f>
        <v>男</v>
      </c>
      <c r="E35" s="29"/>
      <c r="F35" s="29"/>
      <c r="G35" s="29"/>
      <c r="H35" s="29"/>
      <c r="I35" s="29"/>
      <c r="J35" s="29"/>
      <c r="K35" s="29"/>
      <c r="L35" s="29"/>
      <c r="M35" s="12"/>
      <c r="N35" s="75"/>
      <c r="O35" s="60"/>
    </row>
    <row r="36" spans="1:15" ht="13.5">
      <c r="A36" s="93"/>
      <c r="B36" s="29">
        <v>28</v>
      </c>
      <c r="C36" s="12" t="str">
        <f>IF($B36="","",VLOOKUP($B36,'名簿'!$B:$E,2,$B36='名簿'!$B:$B))</f>
        <v>早川　幸子</v>
      </c>
      <c r="D36" s="4" t="str">
        <f>IF($B36="","",VLOOKUP($B36,'名簿'!$B:$E,3,$B36='名簿'!$B:$B))</f>
        <v>女</v>
      </c>
      <c r="E36" s="29">
        <v>23</v>
      </c>
      <c r="F36" s="29"/>
      <c r="G36" s="29">
        <v>1</v>
      </c>
      <c r="H36" s="29">
        <v>27</v>
      </c>
      <c r="I36" s="29"/>
      <c r="J36" s="29"/>
      <c r="K36" s="29">
        <v>50</v>
      </c>
      <c r="L36" s="29"/>
      <c r="M36" s="52">
        <v>1</v>
      </c>
      <c r="N36" s="75"/>
      <c r="O36" s="60" t="s">
        <v>91</v>
      </c>
    </row>
    <row r="37" spans="1:15" ht="13.5">
      <c r="A37" s="93"/>
      <c r="B37" s="29">
        <v>29</v>
      </c>
      <c r="C37" s="12" t="str">
        <f>IF($B37="","",VLOOKUP($B37,'名簿'!$B:$E,2,$B37='名簿'!$B:$B))</f>
        <v>吉村　志げ</v>
      </c>
      <c r="D37" s="4" t="str">
        <f>IF($B37="","",VLOOKUP($B37,'名簿'!$B:$E,3,$B37='名簿'!$B:$B))</f>
        <v>女</v>
      </c>
      <c r="E37" s="29">
        <v>17</v>
      </c>
      <c r="F37" s="29" t="s">
        <v>7</v>
      </c>
      <c r="G37" s="29" t="s">
        <v>8</v>
      </c>
      <c r="H37" s="29">
        <v>25</v>
      </c>
      <c r="I37" s="29"/>
      <c r="J37" s="29">
        <v>2</v>
      </c>
      <c r="K37" s="29">
        <v>42</v>
      </c>
      <c r="L37" s="29" t="s">
        <v>7</v>
      </c>
      <c r="M37" s="29">
        <v>4</v>
      </c>
      <c r="N37" s="75"/>
      <c r="O37" s="60"/>
    </row>
    <row r="38" spans="1:15" ht="13.5">
      <c r="A38" s="93"/>
      <c r="B38" s="29">
        <v>30</v>
      </c>
      <c r="C38" s="12" t="str">
        <f>IF($B38="","",VLOOKUP($B38,'名簿'!$B:$E,2,$B38='名簿'!$B:$B))</f>
        <v>加藤　勝</v>
      </c>
      <c r="D38" s="4" t="str">
        <f>IF($B38="","",VLOOKUP($B38,'名簿'!$B:$E,3,$B38='名簿'!$B:$B))</f>
        <v>男</v>
      </c>
      <c r="E38" s="29">
        <v>17</v>
      </c>
      <c r="F38" s="29" t="s">
        <v>7</v>
      </c>
      <c r="G38" s="29">
        <v>3</v>
      </c>
      <c r="H38" s="29">
        <v>16</v>
      </c>
      <c r="I38" s="29" t="s">
        <v>7</v>
      </c>
      <c r="J38" s="29">
        <v>3</v>
      </c>
      <c r="K38" s="29">
        <v>33</v>
      </c>
      <c r="L38" s="29" t="s">
        <v>8</v>
      </c>
      <c r="M38" s="29">
        <v>6</v>
      </c>
      <c r="N38" s="75"/>
      <c r="O38" s="60" t="s">
        <v>92</v>
      </c>
    </row>
    <row r="39" spans="1:15" ht="13.5">
      <c r="A39" s="93"/>
      <c r="B39" s="29">
        <v>31</v>
      </c>
      <c r="C39" s="12" t="str">
        <f>IF($B39="","",VLOOKUP($B39,'名簿'!$B:$E,2,$B39='名簿'!$B:$B))</f>
        <v>安江　恵美</v>
      </c>
      <c r="D39" s="4" t="str">
        <f>IF($B39="","",VLOOKUP($B39,'名簿'!$B:$E,3,$B39='名簿'!$B:$B))</f>
        <v>女</v>
      </c>
      <c r="E39" s="29">
        <v>23</v>
      </c>
      <c r="F39" s="29"/>
      <c r="G39" s="29">
        <v>1</v>
      </c>
      <c r="H39" s="29">
        <v>22</v>
      </c>
      <c r="I39" s="29"/>
      <c r="J39" s="29">
        <v>3</v>
      </c>
      <c r="K39" s="29">
        <v>45</v>
      </c>
      <c r="L39" s="29"/>
      <c r="M39" s="29">
        <v>4</v>
      </c>
      <c r="N39" s="75"/>
      <c r="O39" s="60"/>
    </row>
    <row r="40" spans="1:15" ht="13.5">
      <c r="A40" s="93"/>
      <c r="B40" s="29">
        <v>32</v>
      </c>
      <c r="C40" s="12" t="str">
        <f>IF($B40="","",VLOOKUP($B40,'名簿'!$B:$E,2,$B40='名簿'!$B:$B))</f>
        <v>森　鈴江</v>
      </c>
      <c r="D40" s="4" t="str">
        <f>IF($B40="","",VLOOKUP($B40,'名簿'!$B:$E,3,$B40='名簿'!$B:$B))</f>
        <v>女</v>
      </c>
      <c r="E40" s="29">
        <v>21</v>
      </c>
      <c r="F40" s="29"/>
      <c r="G40" s="29">
        <v>2</v>
      </c>
      <c r="H40" s="29">
        <v>18</v>
      </c>
      <c r="I40" s="29" t="s">
        <v>7</v>
      </c>
      <c r="J40" s="29">
        <v>2</v>
      </c>
      <c r="K40" s="29">
        <v>39</v>
      </c>
      <c r="L40" s="29" t="s">
        <v>7</v>
      </c>
      <c r="M40" s="29">
        <v>4</v>
      </c>
      <c r="N40" s="75"/>
      <c r="O40" s="60"/>
    </row>
    <row r="41" spans="1:15" ht="13.5">
      <c r="A41" s="93"/>
      <c r="B41" s="29">
        <v>33</v>
      </c>
      <c r="C41" s="12" t="str">
        <f>IF($B41="","",VLOOKUP($B41,'名簿'!$B:$E,2,$B41='名簿'!$B:$B))</f>
        <v>松井　敏明</v>
      </c>
      <c r="D41" s="4" t="str">
        <f>IF($B41="","",VLOOKUP($B41,'名簿'!$B:$E,3,$B41='名簿'!$B:$B))</f>
        <v>男</v>
      </c>
      <c r="E41" s="29">
        <v>26</v>
      </c>
      <c r="F41" s="29"/>
      <c r="G41" s="29"/>
      <c r="H41" s="29">
        <v>19</v>
      </c>
      <c r="I41" s="29" t="s">
        <v>7</v>
      </c>
      <c r="J41" s="29">
        <v>2</v>
      </c>
      <c r="K41" s="29">
        <v>45</v>
      </c>
      <c r="L41" s="29" t="s">
        <v>7</v>
      </c>
      <c r="M41" s="29">
        <v>2</v>
      </c>
      <c r="N41" s="75"/>
      <c r="O41" s="60"/>
    </row>
    <row r="42" spans="1:15" ht="14.25" thickBot="1">
      <c r="A42" s="101"/>
      <c r="B42" s="46">
        <v>34</v>
      </c>
      <c r="C42" s="46" t="str">
        <f>IF($B42="","",VLOOKUP($B42,'名簿'!$B:$E,2,$B42='名簿'!$B:$B))</f>
        <v>森　嘉之</v>
      </c>
      <c r="D42" s="20" t="str">
        <f>IF($B42="","",VLOOKUP($B42,'名簿'!$B:$E,3,$B42='名簿'!$B:$B))</f>
        <v>男</v>
      </c>
      <c r="E42" s="46">
        <v>20</v>
      </c>
      <c r="F42" s="46"/>
      <c r="G42" s="46">
        <v>4</v>
      </c>
      <c r="H42" s="46">
        <v>21</v>
      </c>
      <c r="I42" s="46"/>
      <c r="J42" s="46">
        <v>2</v>
      </c>
      <c r="K42" s="46">
        <v>41</v>
      </c>
      <c r="L42" s="46"/>
      <c r="M42" s="46">
        <v>6</v>
      </c>
      <c r="N42" s="76"/>
      <c r="O42" s="45"/>
    </row>
    <row r="43" spans="1:15" ht="13.5">
      <c r="A43" s="100" t="s">
        <v>84</v>
      </c>
      <c r="B43" s="52">
        <v>35</v>
      </c>
      <c r="C43" s="13" t="str">
        <f>IF($B43="","",VLOOKUP($B43,'名簿'!$B:$E,2,$B43='名簿'!$B:$B))</f>
        <v>林　和江</v>
      </c>
      <c r="D43" s="4" t="str">
        <f>IF($B43="","",VLOOKUP($B43,'名簿'!$B:$E,3,$B43='名簿'!$B:$B))</f>
        <v>女</v>
      </c>
      <c r="E43" s="52">
        <v>19</v>
      </c>
      <c r="F43" s="52"/>
      <c r="G43" s="52">
        <v>5</v>
      </c>
      <c r="H43" s="52">
        <v>22</v>
      </c>
      <c r="I43" s="52"/>
      <c r="J43" s="25">
        <v>4</v>
      </c>
      <c r="K43" s="52">
        <v>41</v>
      </c>
      <c r="L43" s="52"/>
      <c r="M43" s="52">
        <v>9</v>
      </c>
      <c r="N43" s="96">
        <v>190</v>
      </c>
      <c r="O43" s="52"/>
    </row>
    <row r="44" spans="1:15" ht="13.5">
      <c r="A44" s="93"/>
      <c r="B44" s="29">
        <v>36</v>
      </c>
      <c r="C44" s="29" t="str">
        <f>IF($B44="","",VLOOKUP($B44,'名簿'!$B:$E,2,$B44='名簿'!$B:$B))</f>
        <v>原　美佐子</v>
      </c>
      <c r="D44" s="60" t="str">
        <f>IF($B44="","",VLOOKUP($B44,'名簿'!$B:$E,3,$B44='名簿'!$B:$B))</f>
        <v>女</v>
      </c>
      <c r="E44" s="29">
        <v>22</v>
      </c>
      <c r="F44" s="29"/>
      <c r="G44" s="29">
        <v>2</v>
      </c>
      <c r="H44" s="29">
        <v>24</v>
      </c>
      <c r="I44" s="29"/>
      <c r="J44" s="29">
        <v>2</v>
      </c>
      <c r="K44" s="29">
        <v>46</v>
      </c>
      <c r="L44" s="29"/>
      <c r="M44" s="29">
        <v>4</v>
      </c>
      <c r="N44" s="75"/>
      <c r="O44" s="29"/>
    </row>
    <row r="45" spans="1:15" ht="13.5">
      <c r="A45" s="93"/>
      <c r="B45" s="12">
        <v>37</v>
      </c>
      <c r="C45" s="12" t="str">
        <f>IF($B45="","",VLOOKUP($B45,'名簿'!$B:$E,2,$B45='名簿'!$B:$B))</f>
        <v>楯　ふさ</v>
      </c>
      <c r="D45" s="17" t="str">
        <f>IF($B45="","",VLOOKUP($B45,'名簿'!$B:$E,3,$B45='名簿'!$B:$B))</f>
        <v>女</v>
      </c>
      <c r="E45" s="12">
        <v>25</v>
      </c>
      <c r="F45" s="12"/>
      <c r="G45" s="12">
        <v>1</v>
      </c>
      <c r="H45" s="12">
        <v>22</v>
      </c>
      <c r="I45" s="12"/>
      <c r="J45" s="12">
        <v>3</v>
      </c>
      <c r="K45" s="12">
        <v>47</v>
      </c>
      <c r="L45" s="12"/>
      <c r="M45" s="12">
        <v>4</v>
      </c>
      <c r="N45" s="75"/>
      <c r="O45" s="12"/>
    </row>
    <row r="46" spans="1:15" ht="14.25" thickBot="1">
      <c r="A46" s="101"/>
      <c r="B46" s="31">
        <v>38</v>
      </c>
      <c r="C46" s="31" t="str">
        <f>IF($B46="","",VLOOKUP($B46,'名簿'!$B:$E,2,$B46='名簿'!$B:$B))</f>
        <v>鎌田　安子</v>
      </c>
      <c r="D46" s="20" t="str">
        <f>IF($B46="","",VLOOKUP($B46,'名簿'!$B:$E,3,$B46='名簿'!$B:$B))</f>
        <v>女</v>
      </c>
      <c r="E46" s="31">
        <v>25</v>
      </c>
      <c r="F46" s="31"/>
      <c r="G46" s="31">
        <v>3</v>
      </c>
      <c r="H46" s="31">
        <v>31</v>
      </c>
      <c r="I46" s="31"/>
      <c r="J46" s="31"/>
      <c r="K46" s="31">
        <v>56</v>
      </c>
      <c r="L46" s="31"/>
      <c r="M46" s="31">
        <v>3</v>
      </c>
      <c r="N46" s="76"/>
      <c r="O46" s="31"/>
    </row>
    <row r="47" spans="1:15" ht="13.5">
      <c r="A47" s="55"/>
      <c r="B47" s="38"/>
      <c r="C47" s="38"/>
      <c r="D47" s="5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3.5">
      <c r="A48" s="55"/>
      <c r="B48" s="38"/>
      <c r="C48" s="38"/>
      <c r="D48" s="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3.5">
      <c r="A49" s="55"/>
      <c r="B49" s="38"/>
      <c r="C49" s="38"/>
      <c r="D49" s="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3.5">
      <c r="A50" s="55"/>
      <c r="B50" s="38"/>
      <c r="C50" s="38"/>
      <c r="D50" s="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3.5">
      <c r="A51" s="55"/>
      <c r="B51" s="38"/>
      <c r="C51" s="38"/>
      <c r="D51" s="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3.5">
      <c r="A52" s="55"/>
      <c r="B52" s="38"/>
      <c r="C52" s="38"/>
      <c r="D52" s="5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3.5">
      <c r="A53" s="55"/>
      <c r="B53" s="38"/>
      <c r="C53" s="38"/>
      <c r="D53" s="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3.5">
      <c r="A54" s="55"/>
      <c r="B54" s="38"/>
      <c r="C54" s="38"/>
      <c r="D54" s="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3.5">
      <c r="A55" s="55"/>
      <c r="B55" s="38"/>
      <c r="C55" s="38"/>
      <c r="D55" s="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3.5">
      <c r="A56" s="55"/>
      <c r="B56" s="38"/>
      <c r="C56" s="38"/>
      <c r="D56" s="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3:15" ht="24" customHeight="1">
      <c r="C57" s="57">
        <v>41896</v>
      </c>
      <c r="D57" s="40" t="s">
        <v>27</v>
      </c>
      <c r="F57" s="2"/>
      <c r="L57" s="2"/>
      <c r="O57" s="35">
        <v>46279</v>
      </c>
    </row>
    <row r="58" spans="3:15" ht="13.5" customHeight="1">
      <c r="C58" s="41" t="s">
        <v>32</v>
      </c>
      <c r="D58" s="42" t="s">
        <v>28</v>
      </c>
      <c r="E58" s="116" t="s">
        <v>33</v>
      </c>
      <c r="F58" s="116"/>
      <c r="G58" s="44"/>
      <c r="H58" s="116" t="s">
        <v>49</v>
      </c>
      <c r="I58" s="116"/>
      <c r="J58" s="116" t="s">
        <v>50</v>
      </c>
      <c r="K58" s="116"/>
      <c r="L58" s="116" t="s">
        <v>34</v>
      </c>
      <c r="M58" s="116"/>
      <c r="N58" s="43" t="s">
        <v>34</v>
      </c>
      <c r="O58" s="43" t="s">
        <v>34</v>
      </c>
    </row>
    <row r="59" spans="5:10" ht="15" customHeight="1">
      <c r="E59" s="72"/>
      <c r="F59" s="72"/>
      <c r="G59" s="72"/>
      <c r="H59" s="72"/>
      <c r="I59" s="72"/>
      <c r="J59" s="72"/>
    </row>
    <row r="60" spans="1:15" ht="15" customHeight="1">
      <c r="A60" s="114" t="s">
        <v>19</v>
      </c>
      <c r="N60" s="38"/>
      <c r="O60" s="38"/>
    </row>
    <row r="61" spans="1:15" ht="14.25" thickBot="1">
      <c r="A61" s="114"/>
      <c r="N61" s="18"/>
      <c r="O61" s="18"/>
    </row>
    <row r="62" spans="1:15" ht="13.5">
      <c r="A62" s="114"/>
      <c r="B62" s="105" t="s">
        <v>1</v>
      </c>
      <c r="C62" s="98" t="s">
        <v>17</v>
      </c>
      <c r="D62" s="107" t="s">
        <v>22</v>
      </c>
      <c r="E62" s="109" t="s">
        <v>26</v>
      </c>
      <c r="F62" s="109"/>
      <c r="G62" s="109"/>
      <c r="H62" s="110" t="s">
        <v>25</v>
      </c>
      <c r="I62" s="109"/>
      <c r="J62" s="111"/>
      <c r="K62" s="110" t="s">
        <v>5</v>
      </c>
      <c r="L62" s="109"/>
      <c r="M62" s="109"/>
      <c r="N62" s="98" t="s">
        <v>51</v>
      </c>
      <c r="O62" s="98" t="s">
        <v>52</v>
      </c>
    </row>
    <row r="63" spans="1:15" ht="14.25" thickBot="1">
      <c r="A63" s="114"/>
      <c r="B63" s="106"/>
      <c r="C63" s="99"/>
      <c r="D63" s="108"/>
      <c r="E63" s="18" t="s">
        <v>6</v>
      </c>
      <c r="F63" s="31" t="s">
        <v>7</v>
      </c>
      <c r="G63" s="18" t="s">
        <v>8</v>
      </c>
      <c r="H63" s="31" t="s">
        <v>6</v>
      </c>
      <c r="I63" s="31" t="s">
        <v>7</v>
      </c>
      <c r="J63" s="18" t="s">
        <v>8</v>
      </c>
      <c r="K63" s="31" t="s">
        <v>6</v>
      </c>
      <c r="L63" s="18" t="s">
        <v>7</v>
      </c>
      <c r="M63" s="19" t="s">
        <v>8</v>
      </c>
      <c r="N63" s="99"/>
      <c r="O63" s="99"/>
    </row>
    <row r="64" spans="1:15" ht="13.5">
      <c r="A64" s="100" t="s">
        <v>46</v>
      </c>
      <c r="B64" s="52">
        <v>37</v>
      </c>
      <c r="C64" s="13" t="str">
        <f>IF($B64="","",VLOOKUP($B64,'名簿'!$B:$E,2,$B64='名簿'!$B:$B))</f>
        <v>楯　ふさ</v>
      </c>
      <c r="D64" s="4" t="str">
        <f>IF($B64="","",VLOOKUP($B64,'名簿'!$B:$E,3,$B64='名簿'!$B:$B))</f>
        <v>女</v>
      </c>
      <c r="E64" s="52"/>
      <c r="F64" s="52"/>
      <c r="G64" s="52"/>
      <c r="H64" s="52"/>
      <c r="I64" s="52"/>
      <c r="J64" s="52"/>
      <c r="K64" s="52"/>
      <c r="L64" s="52"/>
      <c r="M64" s="52"/>
      <c r="N64" s="13"/>
      <c r="O64" s="52"/>
    </row>
    <row r="65" spans="1:15" ht="13.5">
      <c r="A65" s="93"/>
      <c r="B65" s="29">
        <v>38</v>
      </c>
      <c r="C65" s="12" t="str">
        <f>IF($B65="","",VLOOKUP($B65,'名簿'!$B:$E,2,$B65='名簿'!$B:$B))</f>
        <v>鎌田　安子</v>
      </c>
      <c r="D65" s="4" t="str">
        <f>IF($B65="","",VLOOKUP($B65,'名簿'!$B:$E,3,$B65='名簿'!$B:$B))</f>
        <v>女</v>
      </c>
      <c r="E65" s="29"/>
      <c r="F65" s="29"/>
      <c r="G65" s="29"/>
      <c r="H65" s="29"/>
      <c r="I65" s="29"/>
      <c r="J65" s="29"/>
      <c r="K65" s="29"/>
      <c r="L65" s="29"/>
      <c r="M65" s="29"/>
      <c r="N65" s="12"/>
      <c r="O65" s="29"/>
    </row>
    <row r="66" spans="1:15" ht="13.5">
      <c r="A66" s="93"/>
      <c r="B66" s="29">
        <v>39</v>
      </c>
      <c r="C66" s="12">
        <f>IF($B66="","",VLOOKUP($B66,'名簿'!$B:$E,2,$B66='名簿'!$B:$B))</f>
        <v>0</v>
      </c>
      <c r="D66" s="4" t="str">
        <f>IF($B66="","",VLOOKUP($B66,'名簿'!$B:$E,3,$B66='名簿'!$B:$B))</f>
        <v>女</v>
      </c>
      <c r="E66" s="29"/>
      <c r="F66" s="29"/>
      <c r="G66" s="29"/>
      <c r="H66" s="29"/>
      <c r="I66" s="29"/>
      <c r="J66" s="29"/>
      <c r="K66" s="29"/>
      <c r="L66" s="29"/>
      <c r="M66" s="29"/>
      <c r="O66" s="29"/>
    </row>
    <row r="67" spans="1:15" ht="13.5">
      <c r="A67" s="93"/>
      <c r="B67" s="29">
        <v>40</v>
      </c>
      <c r="C67" s="12">
        <f>IF($B67="","",VLOOKUP($B67,'名簿'!$B:$E,2,$B67='名簿'!$B:$B))</f>
        <v>0</v>
      </c>
      <c r="D67" s="4" t="str">
        <f>IF($B67="","",VLOOKUP($B67,'名簿'!$B:$E,3,$B67='名簿'!$B:$B))</f>
        <v>女</v>
      </c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29"/>
    </row>
    <row r="68" spans="1:15" ht="13.5">
      <c r="A68" s="93"/>
      <c r="B68" s="29">
        <v>41</v>
      </c>
      <c r="C68" s="12">
        <f>IF($B68="","",VLOOKUP($B68,'名簿'!$B:$E,2,$B68='名簿'!$B:$B))</f>
        <v>0</v>
      </c>
      <c r="D68" s="4" t="str">
        <f>IF($B68="","",VLOOKUP($B68,'名簿'!$B:$E,3,$B68='名簿'!$B:$B))</f>
        <v>女</v>
      </c>
      <c r="E68" s="29"/>
      <c r="F68" s="29"/>
      <c r="G68" s="29"/>
      <c r="H68" s="29"/>
      <c r="I68" s="29"/>
      <c r="J68" s="29"/>
      <c r="K68" s="29"/>
      <c r="L68" s="29"/>
      <c r="M68" s="29"/>
      <c r="N68" s="12"/>
      <c r="O68" s="29"/>
    </row>
    <row r="69" spans="1:15" ht="13.5">
      <c r="A69" s="93"/>
      <c r="B69" s="29">
        <v>42</v>
      </c>
      <c r="C69" s="12">
        <f>IF($B69="","",VLOOKUP($B69,'名簿'!$B:$E,2,$B69='名簿'!$B:$B))</f>
        <v>0</v>
      </c>
      <c r="D69" s="4" t="str">
        <f>IF($B69="","",VLOOKUP($B69,'名簿'!$B:$E,3,$B69='名簿'!$B:$B))</f>
        <v>女</v>
      </c>
      <c r="E69" s="29"/>
      <c r="F69" s="29"/>
      <c r="G69" s="29"/>
      <c r="H69" s="29"/>
      <c r="I69" s="29"/>
      <c r="J69" s="29"/>
      <c r="K69" s="29"/>
      <c r="L69" s="29"/>
      <c r="M69" s="29"/>
      <c r="N69" s="12"/>
      <c r="O69" s="29"/>
    </row>
    <row r="70" spans="1:15" ht="13.5">
      <c r="A70" s="93"/>
      <c r="B70" s="29">
        <v>43</v>
      </c>
      <c r="C70" s="12">
        <f>IF($B70="","",VLOOKUP($B70,'名簿'!$B:$E,2,$B70='名簿'!$B:$B))</f>
        <v>0</v>
      </c>
      <c r="D70" s="4" t="str">
        <f>IF($B70="","",VLOOKUP($B70,'名簿'!$B:$E,3,$B70='名簿'!$B:$B))</f>
        <v>男</v>
      </c>
      <c r="E70" s="29"/>
      <c r="F70" s="29"/>
      <c r="G70" s="29"/>
      <c r="H70" s="29"/>
      <c r="I70" s="29"/>
      <c r="J70" s="29"/>
      <c r="K70" s="29"/>
      <c r="L70" s="29"/>
      <c r="M70" s="29"/>
      <c r="N70" s="12"/>
      <c r="O70" s="29"/>
    </row>
    <row r="71" spans="1:15" ht="14.25" thickBot="1">
      <c r="A71" s="101"/>
      <c r="B71" s="46">
        <v>44</v>
      </c>
      <c r="C71" s="46">
        <f>IF($B71="","",VLOOKUP($B71,'名簿'!$B:$E,2,$B71='名簿'!$B:$B))</f>
        <v>0</v>
      </c>
      <c r="D71" s="20" t="str">
        <f>IF($B71="","",VLOOKUP($B71,'名簿'!$B:$E,3,$B71='名簿'!$B:$B))</f>
        <v>女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>
      <c r="A72" s="102" t="s">
        <v>48</v>
      </c>
      <c r="B72" s="52">
        <v>45</v>
      </c>
      <c r="C72" s="13">
        <f>IF($B72="","",VLOOKUP($B72,'名簿'!$B:$E,2,$B72='名簿'!$B:$B))</f>
        <v>0</v>
      </c>
      <c r="D72" s="4" t="str">
        <f>IF($B72="","",VLOOKUP($B72,'名簿'!$B:$E,3,$B72='名簿'!$B:$B))</f>
        <v>男</v>
      </c>
      <c r="E72" s="52"/>
      <c r="F72" s="52"/>
      <c r="G72" s="52"/>
      <c r="H72" s="52"/>
      <c r="I72" s="52"/>
      <c r="J72" s="52"/>
      <c r="K72" s="52"/>
      <c r="L72" s="52"/>
      <c r="M72" s="52"/>
      <c r="N72" s="13"/>
      <c r="O72" s="52"/>
    </row>
    <row r="73" spans="1:15" ht="13.5">
      <c r="A73" s="103"/>
      <c r="B73" s="29">
        <v>46</v>
      </c>
      <c r="C73" s="12">
        <f>IF($B73="","",VLOOKUP($B73,'名簿'!$B:$E,2,$B73='名簿'!$B:$B))</f>
        <v>0</v>
      </c>
      <c r="D73" s="4" t="str">
        <f>IF($B73="","",VLOOKUP($B73,'名簿'!$B:$E,3,$B73='名簿'!$B:$B))</f>
        <v>男</v>
      </c>
      <c r="E73" s="29"/>
      <c r="F73" s="29"/>
      <c r="G73" s="29"/>
      <c r="H73" s="29"/>
      <c r="I73" s="29"/>
      <c r="J73" s="29"/>
      <c r="K73" s="29"/>
      <c r="L73" s="29"/>
      <c r="M73" s="29"/>
      <c r="N73" s="12"/>
      <c r="O73" s="29"/>
    </row>
    <row r="74" spans="1:15" ht="13.5">
      <c r="A74" s="103"/>
      <c r="B74" s="29">
        <v>47</v>
      </c>
      <c r="C74" s="12">
        <f>IF($B74="","",VLOOKUP($B74,'名簿'!$B:$E,2,$B74='名簿'!$B:$B))</f>
        <v>0</v>
      </c>
      <c r="D74" s="4" t="str">
        <f>IF($B74="","",VLOOKUP($B74,'名簿'!$B:$E,3,$B74='名簿'!$B:$B))</f>
        <v>男</v>
      </c>
      <c r="E74" s="29"/>
      <c r="F74" s="29"/>
      <c r="G74" s="29"/>
      <c r="H74" s="29"/>
      <c r="I74" s="29"/>
      <c r="J74" s="29"/>
      <c r="K74" s="29"/>
      <c r="L74" s="29"/>
      <c r="M74" s="29"/>
      <c r="O74" s="29"/>
    </row>
    <row r="75" spans="1:15" ht="13.5">
      <c r="A75" s="103"/>
      <c r="B75" s="29">
        <v>48</v>
      </c>
      <c r="C75" s="12">
        <f>IF($B75="","",VLOOKUP($B75,'名簿'!$B:$E,2,$B75='名簿'!$B:$B))</f>
        <v>0</v>
      </c>
      <c r="D75" s="4" t="str">
        <f>IF($B75="","",VLOOKUP($B75,'名簿'!$B:$E,3,$B75='名簿'!$B:$B))</f>
        <v>男</v>
      </c>
      <c r="E75" s="29"/>
      <c r="F75" s="29"/>
      <c r="G75" s="29"/>
      <c r="H75" s="29"/>
      <c r="I75" s="29"/>
      <c r="J75" s="29"/>
      <c r="K75" s="29"/>
      <c r="L75" s="29"/>
      <c r="M75" s="29"/>
      <c r="N75" s="12"/>
      <c r="O75" s="29"/>
    </row>
    <row r="76" spans="1:15" ht="13.5">
      <c r="A76" s="103"/>
      <c r="B76" s="29">
        <v>49</v>
      </c>
      <c r="C76" s="12">
        <f>IF($B76="","",VLOOKUP($B76,'名簿'!$B:$E,2,$B76='名簿'!$B:$B))</f>
        <v>0</v>
      </c>
      <c r="D76" s="4" t="str">
        <f>IF($B76="","",VLOOKUP($B76,'名簿'!$B:$E,3,$B76='名簿'!$B:$B))</f>
        <v>男</v>
      </c>
      <c r="E76" s="29"/>
      <c r="F76" s="29"/>
      <c r="G76" s="29"/>
      <c r="H76" s="29"/>
      <c r="I76" s="29"/>
      <c r="J76" s="29"/>
      <c r="K76" s="29"/>
      <c r="L76" s="29"/>
      <c r="M76" s="29"/>
      <c r="N76" s="12"/>
      <c r="O76" s="29"/>
    </row>
    <row r="77" spans="1:15" ht="13.5">
      <c r="A77" s="103"/>
      <c r="B77" s="29">
        <v>50</v>
      </c>
      <c r="C77" s="12">
        <f>IF($B77="","",VLOOKUP($B77,'名簿'!$B:$E,2,$B77='名簿'!$B:$B))</f>
        <v>0</v>
      </c>
      <c r="D77" s="4" t="str">
        <f>IF($B77="","",VLOOKUP($B77,'名簿'!$B:$E,3,$B77='名簿'!$B:$B))</f>
        <v>男</v>
      </c>
      <c r="E77" s="29"/>
      <c r="F77" s="29"/>
      <c r="G77" s="29"/>
      <c r="H77" s="29"/>
      <c r="I77" s="29"/>
      <c r="J77" s="29"/>
      <c r="K77" s="29"/>
      <c r="L77" s="29"/>
      <c r="M77" s="29"/>
      <c r="O77" s="29"/>
    </row>
    <row r="78" spans="1:15" ht="13.5">
      <c r="A78" s="103"/>
      <c r="B78" s="29">
        <v>51</v>
      </c>
      <c r="C78" s="12">
        <f>IF($B78="","",VLOOKUP($B78,'名簿'!$B:$E,2,$B78='名簿'!$B:$B))</f>
        <v>0</v>
      </c>
      <c r="D78" s="4" t="str">
        <f>IF($B78="","",VLOOKUP($B78,'名簿'!$B:$E,3,$B78='名簿'!$B:$B))</f>
        <v>女</v>
      </c>
      <c r="E78" s="29"/>
      <c r="F78" s="29"/>
      <c r="G78" s="29"/>
      <c r="H78" s="29"/>
      <c r="I78" s="29"/>
      <c r="J78" s="29"/>
      <c r="K78" s="29"/>
      <c r="L78" s="29"/>
      <c r="M78" s="29"/>
      <c r="N78" s="12"/>
      <c r="O78" s="29"/>
    </row>
    <row r="79" spans="1:15" ht="13.5">
      <c r="A79" s="103"/>
      <c r="B79" s="29">
        <v>52</v>
      </c>
      <c r="C79" s="12">
        <f>IF($B79="","",VLOOKUP($B79,'名簿'!$B:$E,2,$B79='名簿'!$B:$B))</f>
        <v>0</v>
      </c>
      <c r="D79" s="4" t="str">
        <f>IF($B79="","",VLOOKUP($B79,'名簿'!$B:$E,3,$B79='名簿'!$B:$B))</f>
        <v>男</v>
      </c>
      <c r="E79" s="29"/>
      <c r="F79" s="29"/>
      <c r="G79" s="29"/>
      <c r="H79" s="29"/>
      <c r="I79" s="29"/>
      <c r="J79" s="29"/>
      <c r="K79" s="29"/>
      <c r="L79" s="29"/>
      <c r="M79" s="29"/>
      <c r="N79" s="12"/>
      <c r="O79" s="29"/>
    </row>
    <row r="80" spans="1:15" ht="13.5">
      <c r="A80" s="103"/>
      <c r="B80" s="29">
        <v>53</v>
      </c>
      <c r="C80" s="12">
        <f>IF($B80="","",VLOOKUP($B80,'名簿'!$B:$E,2,$B80='名簿'!$B:$B))</f>
        <v>0</v>
      </c>
      <c r="D80" s="4" t="str">
        <f>IF($B80="","",VLOOKUP($B80,'名簿'!$B:$E,3,$B80='名簿'!$B:$B))</f>
        <v>男</v>
      </c>
      <c r="E80" s="29"/>
      <c r="F80" s="29"/>
      <c r="G80" s="29"/>
      <c r="H80" s="29"/>
      <c r="I80" s="29"/>
      <c r="J80" s="29"/>
      <c r="K80" s="29"/>
      <c r="L80" s="29"/>
      <c r="M80" s="29"/>
      <c r="N80" s="12"/>
      <c r="O80" s="29"/>
    </row>
    <row r="81" spans="1:15" ht="14.25" thickBot="1">
      <c r="A81" s="104"/>
      <c r="B81" s="46">
        <v>54</v>
      </c>
      <c r="C81" s="46">
        <f>IF($B81="","",VLOOKUP($B81,'名簿'!$B:$E,2,$B81='名簿'!$B:$B))</f>
        <v>0</v>
      </c>
      <c r="D81" s="45" t="str">
        <f>IF($B81="","",VLOOKUP($B81,'名簿'!$B:$E,3,$B81='名簿'!$B:$B))</f>
        <v>女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ht="13.5">
      <c r="A82" s="56"/>
      <c r="B82" s="56"/>
      <c r="C82" s="56">
        <f>IF($B82="","",VLOOKUP($B82,'名簿'!$B:$E,2,$B82='名簿'!$B:$B))</f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38"/>
      <c r="B83" s="38"/>
      <c r="C83" s="38">
        <f>IF($B83="","",VLOOKUP($B83,'名簿'!$B:$E,2,$B83='名簿'!$B:$B))</f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</sheetData>
  <sheetProtection/>
  <mergeCells count="45">
    <mergeCell ref="A60:A63"/>
    <mergeCell ref="B62:B63"/>
    <mergeCell ref="O62:O63"/>
    <mergeCell ref="C62:C63"/>
    <mergeCell ref="D62:D63"/>
    <mergeCell ref="E62:G62"/>
    <mergeCell ref="H62:J62"/>
    <mergeCell ref="K62:M62"/>
    <mergeCell ref="N62:N63"/>
    <mergeCell ref="A72:A81"/>
    <mergeCell ref="E58:F58"/>
    <mergeCell ref="H58:I58"/>
    <mergeCell ref="J58:K58"/>
    <mergeCell ref="K7:M7"/>
    <mergeCell ref="A5:A8"/>
    <mergeCell ref="B7:B8"/>
    <mergeCell ref="L58:M58"/>
    <mergeCell ref="E59:F59"/>
    <mergeCell ref="G59:H59"/>
    <mergeCell ref="A64:A71"/>
    <mergeCell ref="H3:I3"/>
    <mergeCell ref="A9:A18"/>
    <mergeCell ref="A19:A24"/>
    <mergeCell ref="A25:A30"/>
    <mergeCell ref="E7:G7"/>
    <mergeCell ref="H7:J7"/>
    <mergeCell ref="A43:A46"/>
    <mergeCell ref="A31:A42"/>
    <mergeCell ref="I59:J59"/>
    <mergeCell ref="D1:M1"/>
    <mergeCell ref="O7:O8"/>
    <mergeCell ref="E3:F3"/>
    <mergeCell ref="E4:F4"/>
    <mergeCell ref="G4:H4"/>
    <mergeCell ref="I4:J4"/>
    <mergeCell ref="L3:M3"/>
    <mergeCell ref="J3:K3"/>
    <mergeCell ref="N7:N8"/>
    <mergeCell ref="D7:D8"/>
    <mergeCell ref="N9:N18"/>
    <mergeCell ref="N19:N24"/>
    <mergeCell ref="N25:N30"/>
    <mergeCell ref="N31:N42"/>
    <mergeCell ref="N43:N46"/>
    <mergeCell ref="C7:C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SIMIZU</dc:creator>
  <cp:keywords/>
  <dc:description/>
  <cp:lastModifiedBy>user</cp:lastModifiedBy>
  <cp:lastPrinted>2016-09-06T02:13:03Z</cp:lastPrinted>
  <dcterms:created xsi:type="dcterms:W3CDTF">2014-09-06T05:30:26Z</dcterms:created>
  <dcterms:modified xsi:type="dcterms:W3CDTF">2016-09-06T02:13:58Z</dcterms:modified>
  <cp:category/>
  <cp:version/>
  <cp:contentType/>
  <cp:contentStatus/>
</cp:coreProperties>
</file>